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drawings/drawing3.xml" ContentType="application/vnd.openxmlformats-officedocument.drawing+xml"/>
  <Override PartName="/xl/drawings/drawing4.xml" ContentType="application/vnd.openxmlformats-officedocument.drawing+xml"/>
  <Override PartName="/xl/embeddings/oleObject5.bin" ContentType="application/vnd.openxmlformats-officedocument.oleObject"/>
  <Override PartName="/xl/drawings/drawing5.xml" ContentType="application/vnd.openxmlformats-officedocument.drawing+xml"/>
  <Override PartName="/xl/drawings/drawing6.xml" ContentType="application/vnd.openxmlformats-officedocument.drawing+xml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0" yWindow="0" windowWidth="19140" windowHeight="12180" activeTab="1"/>
  </bookViews>
  <sheets>
    <sheet name="策划案信息" sheetId="1" r:id="rId1"/>
    <sheet name="核心玩法" sheetId="2" r:id="rId2"/>
    <sheet name="选美模块（新）" sheetId="10" r:id="rId3"/>
    <sheet name="建筑模块" sheetId="5" r:id="rId4"/>
    <sheet name="训练模块&amp;升级" sheetId="6" r:id="rId5"/>
    <sheet name="宠物栏与更换宠物" sheetId="12" r:id="rId6"/>
    <sheet name="技能模块" sheetId="9" r:id="rId7"/>
    <sheet name="相关表格内容参考" sheetId="3" r:id="rId8"/>
    <sheet name="战斗数值1" sheetId="7" r:id="rId9"/>
    <sheet name="战斗数值2" sheetId="8" r:id="rId10"/>
    <sheet name="美术相关需求整理页" sheetId="11" r:id="rId11"/>
    <sheet name="地图模块" sheetId="13" r:id="rId12"/>
  </sheets>
  <calcPr calcId="144525"/>
</workbook>
</file>

<file path=xl/calcChain.xml><?xml version="1.0" encoding="utf-8"?>
<calcChain xmlns="http://schemas.openxmlformats.org/spreadsheetml/2006/main">
  <c r="E55" i="8" l="1"/>
  <c r="F55" i="8" s="1"/>
  <c r="E45" i="8"/>
  <c r="F45" i="8" s="1"/>
  <c r="D35" i="8"/>
  <c r="D33" i="8"/>
  <c r="D32" i="8"/>
  <c r="D31" i="8"/>
  <c r="D30" i="8"/>
  <c r="D28" i="8"/>
  <c r="E64" i="8" s="1"/>
  <c r="F64" i="8" s="1"/>
  <c r="D26" i="8"/>
  <c r="D25" i="8"/>
  <c r="E24" i="8"/>
  <c r="D24" i="8"/>
  <c r="D23" i="8"/>
  <c r="E41" i="8" s="1"/>
  <c r="F41" i="8" s="1"/>
  <c r="D18" i="8"/>
  <c r="F18" i="8" s="1"/>
  <c r="D17" i="8"/>
  <c r="F17" i="8" s="1"/>
  <c r="F16" i="8"/>
  <c r="D16" i="8"/>
  <c r="D15" i="8"/>
  <c r="E35" i="8" s="1"/>
  <c r="E50" i="8" s="1"/>
  <c r="F14" i="8"/>
  <c r="F13" i="8"/>
  <c r="D8" i="8"/>
  <c r="F8" i="8" s="1"/>
  <c r="D7" i="8"/>
  <c r="F7" i="8" s="1"/>
  <c r="D6" i="8"/>
  <c r="F6" i="8" s="1"/>
  <c r="F5" i="8"/>
  <c r="D5" i="8"/>
  <c r="E28" i="8" s="1"/>
  <c r="F4" i="8"/>
  <c r="F3" i="8"/>
  <c r="E54" i="7"/>
  <c r="E47" i="7"/>
  <c r="F47" i="7" s="1"/>
  <c r="D32" i="7"/>
  <c r="D31" i="7"/>
  <c r="E30" i="7"/>
  <c r="D30" i="7"/>
  <c r="D29" i="7"/>
  <c r="D26" i="7"/>
  <c r="E44" i="7" s="1"/>
  <c r="F44" i="7" s="1"/>
  <c r="E25" i="7"/>
  <c r="D25" i="7"/>
  <c r="E24" i="7"/>
  <c r="D24" i="7"/>
  <c r="D23" i="7"/>
  <c r="E51" i="7" s="1"/>
  <c r="D18" i="7"/>
  <c r="F18" i="7" s="1"/>
  <c r="D17" i="7"/>
  <c r="F17" i="7" s="1"/>
  <c r="F16" i="7"/>
  <c r="D16" i="7"/>
  <c r="D15" i="7"/>
  <c r="F15" i="7" s="1"/>
  <c r="F14" i="7"/>
  <c r="F13" i="7"/>
  <c r="F19" i="7" s="1"/>
  <c r="D8" i="7"/>
  <c r="F8" i="7" s="1"/>
  <c r="F7" i="7"/>
  <c r="D7" i="7"/>
  <c r="D6" i="7"/>
  <c r="F6" i="7" s="1"/>
  <c r="F5" i="7"/>
  <c r="D5" i="7"/>
  <c r="F4" i="7"/>
  <c r="F3" i="7"/>
  <c r="G80" i="3"/>
  <c r="G81" i="3" s="1"/>
  <c r="G82" i="3" s="1"/>
  <c r="G83" i="3" s="1"/>
  <c r="G84" i="3" s="1"/>
  <c r="G85" i="3" s="1"/>
  <c r="G86" i="3" s="1"/>
  <c r="G87" i="3" s="1"/>
  <c r="G88" i="3" s="1"/>
  <c r="G89" i="3" s="1"/>
  <c r="G58" i="3"/>
  <c r="G59" i="3" s="1"/>
  <c r="G60" i="3" s="1"/>
  <c r="G61" i="3" s="1"/>
  <c r="G62" i="3" s="1"/>
  <c r="G63" i="3" s="1"/>
  <c r="G64" i="3" s="1"/>
  <c r="G65" i="3" s="1"/>
  <c r="E58" i="3"/>
  <c r="E59" i="3" s="1"/>
  <c r="E60" i="3" s="1"/>
  <c r="E61" i="3" s="1"/>
  <c r="E62" i="3" s="1"/>
  <c r="E63" i="3" s="1"/>
  <c r="E64" i="3" s="1"/>
  <c r="E65" i="3" s="1"/>
  <c r="I57" i="3"/>
  <c r="I58" i="3" s="1"/>
  <c r="I59" i="3" s="1"/>
  <c r="I60" i="3" s="1"/>
  <c r="I61" i="3" s="1"/>
  <c r="I62" i="3" s="1"/>
  <c r="I63" i="3" s="1"/>
  <c r="I64" i="3" s="1"/>
  <c r="I65" i="3" s="1"/>
  <c r="G57" i="3"/>
  <c r="E57" i="3"/>
  <c r="H56" i="3"/>
  <c r="F56" i="3"/>
  <c r="D56" i="3"/>
  <c r="I33" i="3"/>
  <c r="I34" i="3" s="1"/>
  <c r="H33" i="3"/>
  <c r="H34" i="3" s="1"/>
  <c r="I32" i="3"/>
  <c r="H32" i="3"/>
  <c r="G32" i="3"/>
  <c r="G33" i="3" s="1"/>
  <c r="G34" i="3" s="1"/>
  <c r="L31" i="3"/>
  <c r="L32" i="3" s="1"/>
  <c r="L33" i="3" s="1"/>
  <c r="L34" i="3" s="1"/>
  <c r="I31" i="3"/>
  <c r="H31" i="3"/>
  <c r="G31" i="3"/>
  <c r="L30" i="3"/>
  <c r="K30" i="3"/>
  <c r="K31" i="3" s="1"/>
  <c r="K32" i="3" s="1"/>
  <c r="K33" i="3" s="1"/>
  <c r="K34" i="3" s="1"/>
  <c r="J30" i="3"/>
  <c r="J31" i="3" s="1"/>
  <c r="J32" i="3" s="1"/>
  <c r="J33" i="3" s="1"/>
  <c r="J34" i="3" s="1"/>
  <c r="I30" i="3"/>
  <c r="H30" i="3"/>
  <c r="J34" i="6"/>
  <c r="J35" i="6" s="1"/>
  <c r="J36" i="6" s="1"/>
  <c r="J37" i="6" s="1"/>
  <c r="J38" i="6" s="1"/>
  <c r="J39" i="6" s="1"/>
  <c r="J40" i="6" s="1"/>
  <c r="J41" i="6" s="1"/>
  <c r="J42" i="6" s="1"/>
  <c r="I34" i="6"/>
  <c r="I35" i="6" s="1"/>
  <c r="I36" i="6" s="1"/>
  <c r="I37" i="6" s="1"/>
  <c r="I38" i="6" s="1"/>
  <c r="I39" i="6" s="1"/>
  <c r="I40" i="6" s="1"/>
  <c r="I41" i="6" s="1"/>
  <c r="I42" i="6" s="1"/>
  <c r="G34" i="6"/>
  <c r="G35" i="6" s="1"/>
  <c r="G36" i="6" s="1"/>
  <c r="G37" i="6" s="1"/>
  <c r="G38" i="6" s="1"/>
  <c r="G39" i="6" s="1"/>
  <c r="G40" i="6" s="1"/>
  <c r="G41" i="6" s="1"/>
  <c r="G42" i="6" s="1"/>
  <c r="E34" i="6"/>
  <c r="E35" i="6" s="1"/>
  <c r="E36" i="6" s="1"/>
  <c r="E37" i="6" s="1"/>
  <c r="E38" i="6" s="1"/>
  <c r="E39" i="6" s="1"/>
  <c r="E40" i="6" s="1"/>
  <c r="E41" i="6" s="1"/>
  <c r="E42" i="6" s="1"/>
  <c r="E53" i="7" l="1"/>
  <c r="G15" i="7"/>
  <c r="G14" i="7"/>
  <c r="G16" i="7"/>
  <c r="G17" i="7"/>
  <c r="G7" i="7"/>
  <c r="G18" i="7"/>
  <c r="D9" i="8"/>
  <c r="F15" i="8"/>
  <c r="E31" i="8"/>
  <c r="E39" i="8" s="1"/>
  <c r="F39" i="8" s="1"/>
  <c r="D19" i="7"/>
  <c r="E52" i="7"/>
  <c r="G13" i="7"/>
  <c r="G19" i="7" s="1"/>
  <c r="E38" i="7"/>
  <c r="F38" i="7" s="1"/>
  <c r="E45" i="7"/>
  <c r="F45" i="7" s="1"/>
  <c r="E38" i="8"/>
  <c r="F38" i="8" s="1"/>
  <c r="E43" i="8"/>
  <c r="F43" i="8" s="1"/>
  <c r="E48" i="8"/>
  <c r="F48" i="8" s="1"/>
  <c r="E60" i="8"/>
  <c r="F60" i="8" s="1"/>
  <c r="F9" i="8"/>
  <c r="G6" i="8" s="1"/>
  <c r="D9" i="7"/>
  <c r="E31" i="7"/>
  <c r="E39" i="7" s="1"/>
  <c r="F39" i="7" s="1"/>
  <c r="E40" i="7"/>
  <c r="F40" i="7" s="1"/>
  <c r="E25" i="8"/>
  <c r="E32" i="8"/>
  <c r="E61" i="8" s="1"/>
  <c r="F61" i="8" s="1"/>
  <c r="E40" i="8"/>
  <c r="F40" i="8" s="1"/>
  <c r="E46" i="8"/>
  <c r="F46" i="8" s="1"/>
  <c r="E52" i="8"/>
  <c r="F52" i="8" s="1"/>
  <c r="E57" i="8"/>
  <c r="F57" i="8" s="1"/>
  <c r="E62" i="8"/>
  <c r="F62" i="8" s="1"/>
  <c r="F9" i="7"/>
  <c r="G4" i="7" s="1"/>
  <c r="D19" i="8"/>
  <c r="E37" i="7"/>
  <c r="F37" i="7" s="1"/>
  <c r="E59" i="8"/>
  <c r="F59" i="8" s="1"/>
  <c r="E53" i="8" l="1"/>
  <c r="F53" i="8" s="1"/>
  <c r="G6" i="7"/>
  <c r="G7" i="8"/>
  <c r="F50" i="8"/>
  <c r="G3" i="8"/>
  <c r="G3" i="7"/>
  <c r="G8" i="8"/>
  <c r="E54" i="8"/>
  <c r="F54" i="8" s="1"/>
  <c r="G4" i="8"/>
  <c r="E46" i="7"/>
  <c r="F46" i="7" s="1"/>
  <c r="F19" i="8"/>
  <c r="G15" i="8" s="1"/>
  <c r="G5" i="8"/>
  <c r="E47" i="8"/>
  <c r="F47" i="8" s="1"/>
  <c r="G5" i="7"/>
  <c r="G8" i="7"/>
  <c r="G9" i="7" l="1"/>
  <c r="G9" i="8"/>
  <c r="G16" i="8"/>
  <c r="G18" i="8"/>
  <c r="G17" i="8"/>
  <c r="G13" i="8"/>
  <c r="G19" i="8" s="1"/>
  <c r="G14" i="8"/>
</calcChain>
</file>

<file path=xl/sharedStrings.xml><?xml version="1.0" encoding="utf-8"?>
<sst xmlns="http://schemas.openxmlformats.org/spreadsheetml/2006/main" count="1026" uniqueCount="547">
  <si>
    <t>负责人</t>
  </si>
  <si>
    <t>时间</t>
  </si>
  <si>
    <t>行为</t>
  </si>
  <si>
    <t>吴琛迪</t>
  </si>
  <si>
    <t>2018.6.20</t>
  </si>
  <si>
    <t>创建策划案</t>
  </si>
  <si>
    <t>2018.6.24</t>
  </si>
  <si>
    <t>增加战斗逻辑，建筑模块相关策划案</t>
  </si>
  <si>
    <t>2018.6.27</t>
  </si>
  <si>
    <t>增加技能模块策划案</t>
  </si>
  <si>
    <t>2018.6.29</t>
  </si>
  <si>
    <t>废弃原有战斗模块，增加选美模块</t>
  </si>
  <si>
    <t>更改宠物属性，修正对应技能模块</t>
  </si>
  <si>
    <t>策划案说明：</t>
  </si>
  <si>
    <t>本策划案为小游戏核心系统策划案。主要内容为游戏的核心玩法。</t>
  </si>
  <si>
    <t>设计目的：</t>
  </si>
  <si>
    <t>该玩法主要针对“小游戏”的概念，让玩家以单一的重复操作，可进行多个行为。</t>
  </si>
  <si>
    <t>减少以玩家的思考时间。快速让玩家度过半衰期，并让其有所累计。</t>
  </si>
  <si>
    <t>概述：</t>
  </si>
  <si>
    <t>①玩家的宠物通过“投掷骰子“的行为，在地图上移动。</t>
  </si>
  <si>
    <t>②根据投掷结果玩家，宠物会踩中不同的地块，根据地块类型不同，玩家需要完成对应的操作</t>
  </si>
  <si>
    <t>——玩家每移动一格，将会获得一定金币/经验</t>
  </si>
  <si>
    <t>——玩家踩到空格，什么都不会发生</t>
  </si>
  <si>
    <t>——玩家踩到战斗（掠夺）格，将会进行战斗</t>
  </si>
  <si>
    <t>——玩家踩到金币格，将会获取金币</t>
  </si>
  <si>
    <t>——玩家踩到建筑格，将选择可以提升对应的建筑</t>
  </si>
  <si>
    <t>——玩家踩到经验格，可提升宠物的经验值</t>
  </si>
  <si>
    <t>系统详情：</t>
  </si>
  <si>
    <t>①投掷骰子</t>
  </si>
  <si>
    <t>每个玩家会有固定的投掷骰子的次数上限。</t>
  </si>
  <si>
    <t>（次数需配表）</t>
  </si>
  <si>
    <t>玩家每次投掷会消耗1次投掷次数，投掷骰子的次数会自动回复</t>
  </si>
  <si>
    <t>（回复时间需要配表）</t>
  </si>
  <si>
    <t>骰子投掷出的数字范围为1-6，每个数字几率建议相等</t>
  </si>
  <si>
    <t>（建议配表）</t>
  </si>
  <si>
    <t>次数达到上限后不会继续回复</t>
  </si>
  <si>
    <t>由于特殊情况（比如补偿奖励等），投掷次数可以超过上限</t>
  </si>
  <si>
    <t>PS:当玩家成功投掷骰子后，玩家只能在宠物行为结束（触发事件完全结束）后才可以再次点击骰子</t>
  </si>
  <si>
    <t>②宠物行动</t>
  </si>
  <si>
    <t>宠物根据玩家投掷的结果，向前移动。</t>
  </si>
  <si>
    <r>
      <rPr>
        <sz val="11"/>
        <color theme="1"/>
        <rFont val="微软雅黑"/>
        <family val="2"/>
        <charset val="134"/>
      </rPr>
      <t>宠物每向前移动1格，都可以获得固定的金币/经验奖励</t>
    </r>
    <r>
      <rPr>
        <sz val="11"/>
        <color rgb="FFFF0000"/>
        <rFont val="微软雅黑"/>
        <family val="2"/>
        <charset val="134"/>
      </rPr>
      <t>（奖励数量需要配表）</t>
    </r>
  </si>
  <si>
    <t>当宠物停下时，根据当前所处的地块，将处罚不同事件</t>
  </si>
  <si>
    <r>
      <rPr>
        <sz val="11"/>
        <color theme="1"/>
        <rFont val="微软雅黑"/>
        <family val="2"/>
        <charset val="134"/>
      </rPr>
      <t>③地块类型</t>
    </r>
    <r>
      <rPr>
        <sz val="11"/>
        <color rgb="FFFF0000"/>
        <rFont val="微软雅黑"/>
        <family val="2"/>
        <charset val="134"/>
      </rPr>
      <t>（配表）</t>
    </r>
  </si>
  <si>
    <t>——空白地块</t>
  </si>
  <si>
    <t>什么也没有发生的地块。</t>
  </si>
  <si>
    <t>描述：当宠物踏入本地块时，不会发生任何事件</t>
  </si>
  <si>
    <t>——战斗（掠夺地块）</t>
  </si>
  <si>
    <r>
      <rPr>
        <sz val="11"/>
        <color theme="1"/>
        <rFont val="微软雅黑"/>
        <family val="2"/>
        <charset val="134"/>
      </rPr>
      <t>弹出战斗选项，玩家可在以下对象中选择一个进行战斗，胜利后可夺取该玩家20%</t>
    </r>
    <r>
      <rPr>
        <sz val="11"/>
        <color rgb="FFFF0000"/>
        <rFont val="微软雅黑"/>
        <family val="2"/>
        <charset val="134"/>
      </rPr>
      <t>（建议配表）</t>
    </r>
    <r>
      <rPr>
        <sz val="11"/>
        <color theme="1" tint="4.9989318521683403E-2"/>
        <rFont val="微软雅黑"/>
        <family val="2"/>
        <charset val="134"/>
      </rPr>
      <t>的金币。</t>
    </r>
    <r>
      <rPr>
        <b/>
        <sz val="11"/>
        <color theme="1" tint="4.9989318521683403E-2"/>
        <rFont val="微软雅黑"/>
        <family val="2"/>
        <charset val="134"/>
      </rPr>
      <t>（无失败惩罚）</t>
    </r>
  </si>
  <si>
    <t>1、随机玩家：随机为玩家选择一个对象</t>
  </si>
  <si>
    <t>（随机规则根据玩家的宠物等级，选择+-3级以内的对手）</t>
  </si>
  <si>
    <t>2、好友</t>
  </si>
  <si>
    <r>
      <rPr>
        <sz val="11"/>
        <color theme="1"/>
        <rFont val="微软雅黑"/>
        <family val="2"/>
        <charset val="134"/>
      </rPr>
      <t>可让玩家在自己的好友内选择一个玩家进行战斗</t>
    </r>
    <r>
      <rPr>
        <b/>
        <sz val="11"/>
        <color theme="1"/>
        <rFont val="微软雅黑"/>
        <family val="2"/>
        <charset val="134"/>
      </rPr>
      <t>（每日首次掠夺好友可获得双倍奖励）</t>
    </r>
  </si>
  <si>
    <t>（双倍奖励为，对方损失30%，自己实际获得60%的量）</t>
  </si>
  <si>
    <t>3、掠夺过自己的玩家</t>
  </si>
  <si>
    <t>玩家可以对掠夺过自己的玩家进行复仇。</t>
  </si>
  <si>
    <r>
      <rPr>
        <sz val="11"/>
        <color rgb="FF00B050"/>
        <rFont val="微软雅黑"/>
        <family val="2"/>
        <charset val="134"/>
      </rPr>
      <t>（战斗相关逻辑将在</t>
    </r>
    <r>
      <rPr>
        <b/>
        <sz val="11"/>
        <color rgb="FF00B050"/>
        <rFont val="微软雅黑"/>
        <family val="2"/>
        <charset val="134"/>
      </rPr>
      <t>战斗逻辑</t>
    </r>
    <r>
      <rPr>
        <sz val="11"/>
        <color rgb="FF00B050"/>
        <rFont val="微软雅黑"/>
        <family val="2"/>
        <charset val="134"/>
      </rPr>
      <t>策划案中说明）</t>
    </r>
  </si>
  <si>
    <t>描述：当宠物踏入本地块时，弹出战斗选择UI</t>
  </si>
  <si>
    <t>PS:关于掠夺</t>
  </si>
  <si>
    <t>当一个玩家，对另一个玩家进行过掠夺后。</t>
  </si>
  <si>
    <t>被掠夺玩家的列表里，将会出现该玩家。维持时间为3天。</t>
  </si>
  <si>
    <t>列表中的排列顺序根据见UI示意图</t>
  </si>
  <si>
    <t>——金币地块</t>
  </si>
  <si>
    <r>
      <rPr>
        <sz val="11"/>
        <color theme="1"/>
        <rFont val="微软雅黑"/>
        <family val="2"/>
        <charset val="134"/>
      </rPr>
      <t>获得大量金币</t>
    </r>
    <r>
      <rPr>
        <sz val="11"/>
        <color rgb="FFFF0000"/>
        <rFont val="微软雅黑"/>
        <family val="2"/>
        <charset val="134"/>
      </rPr>
      <t>（固定金币，配表）</t>
    </r>
  </si>
  <si>
    <t>——经验地块</t>
  </si>
  <si>
    <r>
      <rPr>
        <b/>
        <sz val="11"/>
        <color theme="1"/>
        <rFont val="微软雅黑"/>
        <family val="2"/>
        <charset val="134"/>
      </rPr>
      <t>获得一定的经验值（</t>
    </r>
    <r>
      <rPr>
        <b/>
        <sz val="11"/>
        <color rgb="FFFF0000"/>
        <rFont val="微软雅黑"/>
        <family val="2"/>
        <charset val="134"/>
      </rPr>
      <t>配表</t>
    </r>
    <r>
      <rPr>
        <b/>
        <sz val="11"/>
        <color theme="1"/>
        <rFont val="微软雅黑"/>
        <family val="2"/>
        <charset val="134"/>
      </rPr>
      <t>）</t>
    </r>
  </si>
  <si>
    <t>——建筑地块</t>
  </si>
  <si>
    <t>玩家到达建筑地块后，可进行建筑的升级，建筑升级后可开放/提升对应的训练效果</t>
  </si>
  <si>
    <t>（详情查看单独的建筑功能策划案）</t>
  </si>
  <si>
    <t>表格参考：</t>
  </si>
  <si>
    <t>地块表格</t>
  </si>
  <si>
    <t>地块类型</t>
  </si>
  <si>
    <t>地块ID</t>
  </si>
  <si>
    <t>ICON</t>
  </si>
  <si>
    <t>空白地块</t>
  </si>
  <si>
    <t>战斗地块</t>
  </si>
  <si>
    <t>金币地块</t>
  </si>
  <si>
    <t>钻石地块</t>
  </si>
  <si>
    <t>游泳馆</t>
  </si>
  <si>
    <t>攀岩馆</t>
  </si>
  <si>
    <t>角斗场</t>
  </si>
  <si>
    <t>跑道</t>
  </si>
  <si>
    <t>健身房</t>
  </si>
  <si>
    <t>银行</t>
  </si>
  <si>
    <t>矿场</t>
  </si>
  <si>
    <t>比赛馆</t>
  </si>
  <si>
    <t>机会地块</t>
  </si>
  <si>
    <t>经验地块</t>
  </si>
  <si>
    <t>PS:建筑类的地块，需要对应各个等级的建筑</t>
  </si>
  <si>
    <t>地图表格参考</t>
  </si>
  <si>
    <t>地块编号</t>
  </si>
  <si>
    <t>类型ID</t>
  </si>
  <si>
    <t>奖励类型</t>
  </si>
  <si>
    <t>数量</t>
  </si>
  <si>
    <t>UI需求：</t>
  </si>
  <si>
    <t xml:space="preserve"> </t>
  </si>
  <si>
    <t>①主界面</t>
  </si>
  <si>
    <t>②战斗选择界面</t>
  </si>
  <si>
    <t>——当玩家踏入战斗格后弹出此界面</t>
  </si>
  <si>
    <t>——下方选择界面默认在好友界面中</t>
  </si>
  <si>
    <t>——玩家点击除自己外的任意玩家头像，即进入战斗</t>
  </si>
  <si>
    <t>——好友的奖励X2标志在玩家与好友对战一次后消失</t>
  </si>
  <si>
    <t>——当玩家即没有好友又没有复仇对象的时候，下方显示空白（建议有空白表示时，用一些图案或者图标显示）</t>
  </si>
  <si>
    <t>动画需求：</t>
  </si>
  <si>
    <t>①宠物移动动画</t>
  </si>
  <si>
    <t>——建议为5帧左右，播放宠物前进的动画</t>
  </si>
  <si>
    <t>②骰子投掷动画</t>
  </si>
  <si>
    <t>——当玩家点击骰子后播放骰子滚动动画，滚动结束后才显示结果。</t>
  </si>
  <si>
    <t>（结果显示完后，宠物才能动）</t>
  </si>
  <si>
    <t>③金币/经验/钻石获取动画</t>
  </si>
  <si>
    <t>——宠物获得资源时，需要从头上弹起对应的数值和ICON以做表示</t>
  </si>
  <si>
    <t>本策划案为战斗（选美）模块的逻辑说明。</t>
  </si>
  <si>
    <t>概述:</t>
  </si>
  <si>
    <t>宠物的战斗由“选美”模式来呈现</t>
  </si>
  <si>
    <t>①选美模式分别有数个主题</t>
  </si>
  <si>
    <t>力量比赛</t>
  </si>
  <si>
    <t>魅力比赛</t>
  </si>
  <si>
    <t>灵动比赛</t>
  </si>
  <si>
    <t>优雅比赛</t>
  </si>
  <si>
    <t>帅气比赛</t>
  </si>
  <si>
    <t>分别对应宠物的四个属性</t>
  </si>
  <si>
    <t>②在对应比赛中，宠物将会得到对应能力的加成</t>
  </si>
  <si>
    <t>③每回合双方宠物互相选定一个数值进行对抗，胜利的玩家将获得点数。一定回合后点数高的玩家胜利</t>
  </si>
  <si>
    <t>名词解释：</t>
  </si>
  <si>
    <t>属性</t>
  </si>
  <si>
    <t>说明</t>
  </si>
  <si>
    <t>力量</t>
  </si>
  <si>
    <t>影响宠物展现力量的几率</t>
  </si>
  <si>
    <t>魅力</t>
  </si>
  <si>
    <t>影响宠物展现魅力的几率</t>
  </si>
  <si>
    <t>灵动</t>
  </si>
  <si>
    <t>影响宠物展现灵动的几率</t>
  </si>
  <si>
    <t>优雅</t>
  </si>
  <si>
    <t>影响宠物展现优雅的几率</t>
  </si>
  <si>
    <t>帅气</t>
  </si>
  <si>
    <t>影响宠物展现帅气的几率</t>
  </si>
  <si>
    <t>系统详情</t>
  </si>
  <si>
    <t>①属性及对应权重</t>
  </si>
  <si>
    <t>基本数值，不会受到属性值影响</t>
  </si>
  <si>
    <t>（可能会受到技能影响）</t>
  </si>
  <si>
    <t>权重比</t>
  </si>
  <si>
    <t>②比赛流程</t>
  </si>
  <si>
    <t>战斗准备</t>
  </si>
  <si>
    <t>1、玩家踏入战斗地块</t>
  </si>
  <si>
    <t>2、选择战斗对象</t>
  </si>
  <si>
    <t>3、进入战斗</t>
  </si>
  <si>
    <t>战斗过程</t>
  </si>
  <si>
    <t>1、双方选择随机行为</t>
  </si>
  <si>
    <t>2、双方的行为进行数值对抗</t>
  </si>
  <si>
    <t>3、数值较高的玩家将会获得积分</t>
  </si>
  <si>
    <t>战斗结束</t>
  </si>
  <si>
    <r>
      <rPr>
        <sz val="11"/>
        <color theme="1"/>
        <rFont val="微软雅黑"/>
        <family val="2"/>
        <charset val="134"/>
      </rPr>
      <t>1、一定回合后战斗结束（</t>
    </r>
    <r>
      <rPr>
        <b/>
        <sz val="11"/>
        <color theme="1"/>
        <rFont val="微软雅黑"/>
        <family val="2"/>
        <charset val="134"/>
      </rPr>
      <t>配表</t>
    </r>
    <r>
      <rPr>
        <sz val="11"/>
        <color theme="1"/>
        <rFont val="微软雅黑"/>
        <family val="2"/>
        <charset val="134"/>
      </rPr>
      <t>）</t>
    </r>
  </si>
  <si>
    <t>结算阶段</t>
  </si>
  <si>
    <t>胜负判定</t>
  </si>
  <si>
    <t>奖励经验值/金币</t>
  </si>
  <si>
    <r>
      <rPr>
        <sz val="11"/>
        <color theme="1"/>
        <rFont val="微软雅黑"/>
        <family val="2"/>
        <charset val="134"/>
      </rPr>
      <t>经验值=对方等级*10（暂定）这个要算数值，</t>
    </r>
    <r>
      <rPr>
        <b/>
        <sz val="11"/>
        <color rgb="FFFF0000"/>
        <rFont val="微软雅黑"/>
        <family val="2"/>
        <charset val="134"/>
      </rPr>
      <t>宠物最高暂定99级</t>
    </r>
  </si>
  <si>
    <t>胜负判定条件：</t>
  </si>
  <si>
    <t>1、回合结束后，由积分较高的一方获得胜利</t>
  </si>
  <si>
    <r>
      <rPr>
        <b/>
        <sz val="11"/>
        <color theme="1"/>
        <rFont val="微软雅黑"/>
        <family val="2"/>
        <charset val="134"/>
      </rPr>
      <t xml:space="preserve"> </t>
    </r>
    <r>
      <rPr>
        <b/>
        <sz val="11"/>
        <color rgb="FFFF0000"/>
        <rFont val="微软雅黑"/>
        <family val="2"/>
        <charset val="134"/>
      </rPr>
      <t xml:space="preserve">     当双方积分相同时，进攻方失败！（讲道理5局3胜还能平的啊）</t>
    </r>
  </si>
  <si>
    <t>评分公式</t>
  </si>
  <si>
    <t>评分=宠物属性+比赛类型加成±10（不得低于1分，不得出现平局）</t>
  </si>
  <si>
    <t>举例</t>
  </si>
  <si>
    <t>宠物在魅力比赛中，宠物选择力量进行比拼</t>
  </si>
  <si>
    <t>评分=宠物魅力属性+宠物力量属性的10%±10</t>
  </si>
  <si>
    <t>③文字战报</t>
  </si>
  <si>
    <t>宠物行为对应文字</t>
  </si>
  <si>
    <t>文字表达（展示属性）</t>
  </si>
  <si>
    <t>获得评分</t>
  </si>
  <si>
    <t>OOO展示了自己的力量</t>
  </si>
  <si>
    <t>获得了XXXX点评分</t>
  </si>
  <si>
    <t>OOO展示了自己的魅力</t>
  </si>
  <si>
    <t>OOO展示了自己的灵动</t>
  </si>
  <si>
    <t>OOO展示了自己的优雅</t>
  </si>
  <si>
    <t>OOO展示了自己的帅气</t>
  </si>
  <si>
    <t>比拼获胜</t>
  </si>
  <si>
    <t>OOO的XX(展示的属性名称）征服了观众！获得了本回合胜利</t>
  </si>
  <si>
    <t>结束</t>
  </si>
  <si>
    <t>比赛结束，恭喜OOO获得本次XX比赛胜利！</t>
  </si>
  <si>
    <t>栗子</t>
  </si>
  <si>
    <t>第一回合</t>
  </si>
  <si>
    <t>宠物A</t>
  </si>
  <si>
    <t>宠物B</t>
  </si>
  <si>
    <t>宠物A展示了自己的力量，</t>
  </si>
  <si>
    <t>获得了XXX点评分</t>
  </si>
  <si>
    <t>宠物B展示了自己的魅力</t>
  </si>
  <si>
    <t>获得了OOO点评分</t>
  </si>
  <si>
    <t>美术需求：</t>
  </si>
  <si>
    <t>①UI界面</t>
  </si>
  <si>
    <t>战斗开始界面</t>
  </si>
  <si>
    <t>讲道理这个页面怎么好看怎么设计</t>
  </si>
  <si>
    <t>本策划案为核心玩法附属建筑模块策划案</t>
  </si>
  <si>
    <t>建筑模块主要分为训练类建筑与资源类建筑</t>
  </si>
  <si>
    <t>训练类建筑用于加成训练模块中，宠物完成训练内容所获得的加成</t>
  </si>
  <si>
    <t>资源类建筑用于对玩家获得对应资源时，所能得到加成</t>
  </si>
  <si>
    <t>建筑ID</t>
  </si>
  <si>
    <t>建筑名称</t>
  </si>
  <si>
    <t>金币加成</t>
  </si>
  <si>
    <t>经验加成</t>
  </si>
  <si>
    <t>当玩家金币不足时，多余可用钻石进行补全。</t>
  </si>
  <si>
    <t>钻石与金币的兑换比为1：100（1钻石=100金币）</t>
  </si>
  <si>
    <t>例：升级所需10000金币，玩家金币在9900到9999时，需要额外使用1钻石</t>
  </si>
  <si>
    <r>
      <rPr>
        <sz val="11"/>
        <color rgb="FFFF0000"/>
        <rFont val="微软雅黑"/>
        <family val="2"/>
        <charset val="134"/>
      </rPr>
      <t xml:space="preserve">     </t>
    </r>
    <r>
      <rPr>
        <b/>
        <sz val="11"/>
        <color rgb="FFFF0000"/>
        <rFont val="微软雅黑"/>
        <family val="2"/>
        <charset val="134"/>
      </rPr>
      <t xml:space="preserve">  升级所需10000金币，玩家金币在1-99时，需要额外使用100钻石</t>
    </r>
  </si>
  <si>
    <t>本策划案为训练效果说明。为建筑模块的附属模块。</t>
  </si>
  <si>
    <t>升级建筑可开启，与升级对应的训练项目。</t>
  </si>
  <si>
    <t>玩家可通过主界面的按钮打开宠物训练然后训练对应项目</t>
  </si>
  <si>
    <t>训练需要消耗一定的金币</t>
  </si>
  <si>
    <t>训练会消耗宠物的体力，当宠物体力消耗殆尽就无法继续训练</t>
  </si>
  <si>
    <t>①训练项目</t>
  </si>
  <si>
    <t>训练项目的开启，与升级跟着建筑等级走。（配表）</t>
  </si>
  <si>
    <r>
      <rPr>
        <sz val="11"/>
        <color theme="1"/>
        <rFont val="微软雅黑"/>
        <family val="2"/>
        <charset val="134"/>
      </rPr>
      <t>一个训练项目可同时提升最少</t>
    </r>
    <r>
      <rPr>
        <b/>
        <sz val="11"/>
        <color theme="1"/>
        <rFont val="微软雅黑"/>
        <family val="2"/>
        <charset val="134"/>
      </rPr>
      <t>1</t>
    </r>
    <r>
      <rPr>
        <sz val="11"/>
        <color theme="1"/>
        <rFont val="微软雅黑"/>
        <family val="2"/>
        <charset val="134"/>
      </rPr>
      <t>个，最多</t>
    </r>
    <r>
      <rPr>
        <b/>
        <sz val="11"/>
        <color theme="1"/>
        <rFont val="微软雅黑"/>
        <family val="2"/>
        <charset val="134"/>
      </rPr>
      <t>3</t>
    </r>
    <r>
      <rPr>
        <sz val="11"/>
        <color theme="1"/>
        <rFont val="微软雅黑"/>
        <family val="2"/>
        <charset val="134"/>
      </rPr>
      <t>个属性（配表）</t>
    </r>
  </si>
  <si>
    <t>②疲劳值</t>
  </si>
  <si>
    <t>宠物在训练后会有疲劳值，当疲劳值满后，宠物将无法进行训练，暂定疲劳值100点</t>
  </si>
  <si>
    <t>（点击后提示：宠物太疲劳啦！）</t>
  </si>
  <si>
    <t>PS:当宠物剩余疲劳值为10点，然训练需求30点时，仍旧可以进行训练，训练后疲劳值归0不会变为复数</t>
  </si>
  <si>
    <r>
      <rPr>
        <sz val="11"/>
        <color theme="1"/>
        <rFont val="微软雅黑"/>
        <family val="2"/>
        <charset val="134"/>
      </rPr>
      <t>宠物疲劳值2分钟恢复1点（暂定），</t>
    </r>
    <r>
      <rPr>
        <b/>
        <sz val="11"/>
        <color theme="1"/>
        <rFont val="微软雅黑"/>
        <family val="2"/>
        <charset val="134"/>
      </rPr>
      <t>配表</t>
    </r>
  </si>
  <si>
    <t>表格参考</t>
  </si>
  <si>
    <t>训练项目表</t>
  </si>
  <si>
    <t>训练项目DI</t>
  </si>
  <si>
    <t>增加属性1</t>
  </si>
  <si>
    <t>增加数值1</t>
  </si>
  <si>
    <t>增加属性2</t>
  </si>
  <si>
    <t>增加数值2</t>
  </si>
  <si>
    <t>增加属性3</t>
  </si>
  <si>
    <t>增加数值3</t>
  </si>
  <si>
    <t>消耗金币</t>
  </si>
  <si>
    <t>消耗疲劳值</t>
  </si>
  <si>
    <t>游泳训练LV1</t>
  </si>
  <si>
    <t>生命值</t>
  </si>
  <si>
    <t>攻击力</t>
  </si>
  <si>
    <t>敏捷</t>
  </si>
  <si>
    <t>游泳训练LV2</t>
  </si>
  <si>
    <t>游泳训练LV3</t>
  </si>
  <si>
    <t>游泳训练LV4</t>
  </si>
  <si>
    <t>游泳训练LV5</t>
  </si>
  <si>
    <t>游泳训练LV6</t>
  </si>
  <si>
    <t>游泳训练LV7</t>
  </si>
  <si>
    <t>游泳训练LV8</t>
  </si>
  <si>
    <t>游泳训练LV9</t>
  </si>
  <si>
    <t>游泳训练LV10</t>
  </si>
  <si>
    <t>PS:当填写数值为0时，不增加</t>
  </si>
  <si>
    <t>（在界面上时，仅显示正数）</t>
  </si>
  <si>
    <t>UI界面</t>
  </si>
  <si>
    <t>在主界面增加入口</t>
  </si>
  <si>
    <t>训练面板</t>
  </si>
  <si>
    <t>训练项目列表</t>
  </si>
  <si>
    <t>本策划案为技能系统，主要说明技能的出处，属性，类型。</t>
  </si>
  <si>
    <t>技能设计目的主要用于丰富战斗策略以及增加玩家消费点。</t>
  </si>
  <si>
    <t>技能是宠物可以可以装备的一个熟悉</t>
  </si>
  <si>
    <t>一个宠物可以装备多个技能（1-3个）</t>
  </si>
  <si>
    <t>宠物装备多个技能需要消耗一定的资源</t>
  </si>
  <si>
    <t>技能的主要出处于商城进行购买</t>
  </si>
  <si>
    <t>①装备技能</t>
  </si>
  <si>
    <t>每个宠物初始拥有一个技能槽，玩家可以通过消费钻石/金币，开启更多的技能槽</t>
  </si>
  <si>
    <t>每个技能槽只能装备一个技能，一个宠物最多装备3个技能。</t>
  </si>
  <si>
    <t>玩家只能在触发事件之前更换宠物的技能</t>
  </si>
  <si>
    <t>PS:宠物不可装备同一个技能</t>
  </si>
  <si>
    <t>②技能类型</t>
  </si>
  <si>
    <t>技能主要分类以下几种类型</t>
  </si>
  <si>
    <t>属性加成（百分比）</t>
  </si>
  <si>
    <t>针对宠物1到3个属性进行百分比加成</t>
  </si>
  <si>
    <t>属性增加（数值）</t>
  </si>
  <si>
    <t>针对宠物1到3个属性进行纯数值加成</t>
  </si>
  <si>
    <t>战斗结算经验加成</t>
  </si>
  <si>
    <t>针对每次战斗结束后获得的经验进行百分比加成</t>
  </si>
  <si>
    <t>掠夺金币加成</t>
  </si>
  <si>
    <t>针对每次掠夺结束后胜利获得的金币进行加成</t>
  </si>
  <si>
    <t>行动金币加成</t>
  </si>
  <si>
    <t>针对每次行动获得的金币进行加成</t>
  </si>
  <si>
    <t>行动经验加成</t>
  </si>
  <si>
    <t>针对每次行动获得的经验进行加成</t>
  </si>
  <si>
    <t>技能ID</t>
  </si>
  <si>
    <t>技能名称</t>
  </si>
  <si>
    <t>技能描述</t>
  </si>
  <si>
    <t>技能类型</t>
  </si>
  <si>
    <t>加成属性1</t>
  </si>
  <si>
    <t>加成数值（百分比）</t>
  </si>
  <si>
    <t>加成属性2</t>
  </si>
  <si>
    <t>数值</t>
  </si>
  <si>
    <t>随便10个字</t>
  </si>
  <si>
    <t>随便30个字</t>
  </si>
  <si>
    <t>JZ01</t>
  </si>
  <si>
    <t>JZ02</t>
  </si>
  <si>
    <t>JZ03</t>
  </si>
  <si>
    <t>经验加成1</t>
  </si>
  <si>
    <t>金币加成2</t>
  </si>
  <si>
    <t>金币加成1</t>
  </si>
  <si>
    <t>经验加成2</t>
  </si>
  <si>
    <t>PS:确定下是和属性加成一样做成编号，还是直接根据技能类型做，后面直接填数值</t>
  </si>
  <si>
    <t>美术需求</t>
  </si>
  <si>
    <t>增加入口，宠物详情</t>
  </si>
  <si>
    <t>宠物详情界面</t>
  </si>
  <si>
    <t>技能选择界面</t>
  </si>
  <si>
    <t>通用常量表</t>
  </si>
  <si>
    <t>资源类型</t>
  </si>
  <si>
    <t>对应编号</t>
  </si>
  <si>
    <t>投掷骰子次数</t>
  </si>
  <si>
    <t>骰子次数</t>
  </si>
  <si>
    <t>骰子回复时间</t>
  </si>
  <si>
    <t>300（秒）</t>
  </si>
  <si>
    <t>金币</t>
  </si>
  <si>
    <t>最大数字</t>
  </si>
  <si>
    <t>钻石</t>
  </si>
  <si>
    <t>最小数字</t>
  </si>
  <si>
    <t>经验值</t>
  </si>
  <si>
    <t>每步获得金币</t>
  </si>
  <si>
    <t>每步获得经验</t>
  </si>
  <si>
    <t>掠夺金币</t>
  </si>
  <si>
    <t>宠物疲劳值</t>
  </si>
  <si>
    <t>恢复速度</t>
  </si>
  <si>
    <t>120（秒）</t>
  </si>
  <si>
    <t>对应ICON</t>
  </si>
  <si>
    <t>宠物EXP表</t>
  </si>
  <si>
    <t>等级</t>
  </si>
  <si>
    <t>1-999</t>
  </si>
  <si>
    <t>所需EXP</t>
  </si>
  <si>
    <t>1-9999</t>
  </si>
  <si>
    <t>建筑地块1</t>
  </si>
  <si>
    <t>建筑地块2</t>
  </si>
  <si>
    <t>宠物初始属性表</t>
  </si>
  <si>
    <t>建筑地块3</t>
  </si>
  <si>
    <t>建筑地块4</t>
  </si>
  <si>
    <t>建筑地块5</t>
  </si>
  <si>
    <t>建筑地块6</t>
  </si>
  <si>
    <t>地图表</t>
  </si>
  <si>
    <t>所需经验</t>
  </si>
  <si>
    <t>格子编号</t>
  </si>
  <si>
    <t>格子类型</t>
  </si>
  <si>
    <t>1001-7001</t>
  </si>
  <si>
    <t>1--4</t>
  </si>
  <si>
    <t>奖励数量</t>
  </si>
  <si>
    <t>1-99999</t>
  </si>
  <si>
    <t>机会卡库</t>
  </si>
  <si>
    <t>效果编号</t>
  </si>
  <si>
    <t>效果</t>
  </si>
  <si>
    <t>奖励数值</t>
  </si>
  <si>
    <t>ERRORCODE表</t>
  </si>
  <si>
    <t>战斗行为</t>
  </si>
  <si>
    <t>/</t>
  </si>
  <si>
    <t>ID</t>
  </si>
  <si>
    <t>名称</t>
  </si>
  <si>
    <t>具体内容</t>
  </si>
  <si>
    <t>获得金币</t>
  </si>
  <si>
    <t>1001~1999</t>
  </si>
  <si>
    <t>系统通用</t>
  </si>
  <si>
    <t>获得钻石</t>
  </si>
  <si>
    <t>2001~2009</t>
  </si>
  <si>
    <t>模块1</t>
  </si>
  <si>
    <t>再行动一次</t>
  </si>
  <si>
    <t>3001~3009</t>
  </si>
  <si>
    <t>模块2</t>
  </si>
  <si>
    <t>获得投掷次数</t>
  </si>
  <si>
    <t>获得经验值</t>
  </si>
  <si>
    <t>升级建筑</t>
  </si>
  <si>
    <t>3001--3999</t>
  </si>
  <si>
    <t>建筑表</t>
  </si>
  <si>
    <t>5001——5999</t>
  </si>
  <si>
    <t>文字</t>
  </si>
  <si>
    <t>升级所需资源类型</t>
  </si>
  <si>
    <t>升级所需资源数量</t>
  </si>
  <si>
    <t>建筑对应属性</t>
  </si>
  <si>
    <t>JZ01-08</t>
  </si>
  <si>
    <t>美术资源</t>
  </si>
  <si>
    <t>生命值加成</t>
  </si>
  <si>
    <t>攻击力加成</t>
  </si>
  <si>
    <t>敏捷加成</t>
  </si>
  <si>
    <t>属性加成</t>
  </si>
  <si>
    <t>JZ04</t>
  </si>
  <si>
    <t>JZ05</t>
  </si>
  <si>
    <t>JZ06</t>
  </si>
  <si>
    <t>JZ07</t>
  </si>
  <si>
    <t>对应训练ID</t>
  </si>
  <si>
    <t>升级资源类型</t>
  </si>
  <si>
    <t>游泳馆LV0</t>
  </si>
  <si>
    <t>2|3</t>
  </si>
  <si>
    <t>游泳馆LV1</t>
  </si>
  <si>
    <t>游泳馆LV2</t>
  </si>
  <si>
    <t>游泳馆LV3</t>
  </si>
  <si>
    <t>游泳馆LV4</t>
  </si>
  <si>
    <t>游泳馆LV5</t>
  </si>
  <si>
    <t>游泳馆LV6</t>
  </si>
  <si>
    <t>游泳馆LV7</t>
  </si>
  <si>
    <t>游泳馆LV8</t>
  </si>
  <si>
    <t>游泳馆LV9</t>
  </si>
  <si>
    <t>游泳馆LV10</t>
  </si>
  <si>
    <t>点数</t>
  </si>
  <si>
    <t>权重</t>
  </si>
  <si>
    <t>行为几率</t>
  </si>
  <si>
    <t>基础属性</t>
  </si>
  <si>
    <t>反击</t>
  </si>
  <si>
    <t>攻击</t>
  </si>
  <si>
    <t>防御力</t>
  </si>
  <si>
    <t>连击</t>
  </si>
  <si>
    <t>幸运</t>
  </si>
  <si>
    <t>暴击</t>
  </si>
  <si>
    <t>灵巧</t>
  </si>
  <si>
    <t>闪避</t>
  </si>
  <si>
    <t>总值</t>
  </si>
  <si>
    <t>公式1</t>
  </si>
  <si>
    <t>对象</t>
  </si>
  <si>
    <t>攻击值</t>
  </si>
  <si>
    <t>防御力值</t>
  </si>
  <si>
    <r>
      <rPr>
        <sz val="11"/>
        <color theme="1"/>
        <rFont val="微软雅黑"/>
        <family val="2"/>
        <charset val="134"/>
      </rPr>
      <t>伤害=（P1攻击力-P2防御力）+</t>
    </r>
    <r>
      <rPr>
        <b/>
        <sz val="11"/>
        <color rgb="FFFF0000"/>
        <rFont val="微软雅黑"/>
        <family val="2"/>
        <charset val="134"/>
      </rPr>
      <t>1~10</t>
    </r>
  </si>
  <si>
    <r>
      <rPr>
        <sz val="11"/>
        <color theme="1"/>
        <rFont val="微软雅黑"/>
        <family val="2"/>
        <charset val="134"/>
      </rPr>
      <t>伤害=（P1攻击力-P2防御力）*70%*2+</t>
    </r>
    <r>
      <rPr>
        <b/>
        <sz val="11"/>
        <color rgb="FFFF0000"/>
        <rFont val="微软雅黑"/>
        <family val="2"/>
        <charset val="134"/>
      </rPr>
      <t>1~10</t>
    </r>
  </si>
  <si>
    <t>防御</t>
  </si>
  <si>
    <r>
      <rPr>
        <sz val="11"/>
        <color theme="1"/>
        <rFont val="微软雅黑"/>
        <family val="2"/>
        <charset val="134"/>
      </rPr>
      <t>伤害=（P1攻击-P2防御力）*200%+</t>
    </r>
    <r>
      <rPr>
        <b/>
        <sz val="11"/>
        <color rgb="FFFF0000"/>
        <rFont val="微软雅黑"/>
        <family val="2"/>
        <charset val="134"/>
      </rPr>
      <t>1~10</t>
    </r>
  </si>
  <si>
    <r>
      <rPr>
        <sz val="11"/>
        <color theme="1"/>
        <rFont val="微软雅黑"/>
        <family val="2"/>
        <charset val="134"/>
      </rPr>
      <t>伤害=（P1攻击-P2防御力）*130%+</t>
    </r>
    <r>
      <rPr>
        <b/>
        <sz val="11"/>
        <color rgb="FFFF0000"/>
        <rFont val="微软雅黑"/>
        <family val="2"/>
        <charset val="134"/>
      </rPr>
      <t>1~10</t>
    </r>
  </si>
  <si>
    <t>↑30%</t>
  </si>
  <si>
    <t>↑100%</t>
  </si>
  <si>
    <t>不会受到伤害</t>
  </si>
  <si>
    <t>公式2</t>
  </si>
  <si>
    <r>
      <rPr>
        <sz val="11"/>
        <color theme="1"/>
        <rFont val="微软雅黑"/>
        <family val="2"/>
        <charset val="134"/>
      </rPr>
      <t>伤害=（P1攻击力*70%-P2防御力）*2+</t>
    </r>
    <r>
      <rPr>
        <b/>
        <sz val="11"/>
        <color rgb="FFFF0000"/>
        <rFont val="微软雅黑"/>
        <family val="2"/>
        <charset val="134"/>
      </rPr>
      <t>1~10</t>
    </r>
  </si>
  <si>
    <r>
      <rPr>
        <sz val="11"/>
        <color theme="1"/>
        <rFont val="微软雅黑"/>
        <family val="2"/>
        <charset val="134"/>
      </rPr>
      <t>伤害=（P1攻击*200%-P2防御力）+</t>
    </r>
    <r>
      <rPr>
        <b/>
        <sz val="11"/>
        <color rgb="FFFF0000"/>
        <rFont val="微软雅黑"/>
        <family val="2"/>
        <charset val="134"/>
      </rPr>
      <t>1~10</t>
    </r>
  </si>
  <si>
    <r>
      <rPr>
        <sz val="11"/>
        <color theme="1"/>
        <rFont val="微软雅黑"/>
        <family val="2"/>
        <charset val="134"/>
      </rPr>
      <t>伤害=（P1攻击*130%-P2防御力）+</t>
    </r>
    <r>
      <rPr>
        <b/>
        <sz val="11"/>
        <color rgb="FFFF0000"/>
        <rFont val="微软雅黑"/>
        <family val="2"/>
        <charset val="134"/>
      </rPr>
      <t>1~10</t>
    </r>
  </si>
  <si>
    <t>情况</t>
  </si>
  <si>
    <t>对象A</t>
  </si>
  <si>
    <t>对象B</t>
  </si>
  <si>
    <t>伤害</t>
  </si>
  <si>
    <t>剩余血量</t>
  </si>
  <si>
    <r>
      <rPr>
        <sz val="11"/>
        <color theme="1"/>
        <rFont val="微软雅黑"/>
        <family val="2"/>
        <charset val="134"/>
      </rPr>
      <t>伤害=（P1攻击*180%-P2防御力）+</t>
    </r>
    <r>
      <rPr>
        <b/>
        <sz val="11"/>
        <color rgb="FFFF0000"/>
        <rFont val="微软雅黑"/>
        <family val="2"/>
        <charset val="134"/>
      </rPr>
      <t>1~10</t>
    </r>
  </si>
  <si>
    <t>P2防御力*130%</t>
  </si>
  <si>
    <t>P2防御力*200%</t>
  </si>
  <si>
    <t>按钮名称</t>
    <phoneticPr fontId="16" type="noConversion"/>
  </si>
  <si>
    <t>说明</t>
    <phoneticPr fontId="16" type="noConversion"/>
  </si>
  <si>
    <t>相关界面</t>
    <phoneticPr fontId="16" type="noConversion"/>
  </si>
  <si>
    <t>主界面</t>
    <phoneticPr fontId="16" type="noConversion"/>
  </si>
  <si>
    <t>参考数量</t>
    <phoneticPr fontId="16" type="noConversion"/>
  </si>
  <si>
    <t>用于主界面大功能模块如，训练/商城的按钮</t>
    <phoneticPr fontId="16" type="noConversion"/>
  </si>
  <si>
    <t>大功能模块按钮</t>
    <phoneticPr fontId="16" type="noConversion"/>
  </si>
  <si>
    <t>小功能模块</t>
    <phoneticPr fontId="16" type="noConversion"/>
  </si>
  <si>
    <t>用于主界面邮件，公告等小型功能的按钮</t>
    <phoneticPr fontId="16" type="noConversion"/>
  </si>
  <si>
    <t>用于确认/取消，开始训练等通系统确认的按钮</t>
    <phoneticPr fontId="16" type="noConversion"/>
  </si>
  <si>
    <t>弹窗选择</t>
    <phoneticPr fontId="16" type="noConversion"/>
  </si>
  <si>
    <t>训练图片</t>
    <phoneticPr fontId="16" type="noConversion"/>
  </si>
  <si>
    <t>训练</t>
    <phoneticPr fontId="16" type="noConversion"/>
  </si>
  <si>
    <t>对应5个训练场馆</t>
    <phoneticPr fontId="16" type="noConversion"/>
  </si>
  <si>
    <t>训练建筑图</t>
    <phoneticPr fontId="16" type="noConversion"/>
  </si>
  <si>
    <t>4*5</t>
    <phoneticPr fontId="16" type="noConversion"/>
  </si>
  <si>
    <t>主界面/建筑</t>
    <phoneticPr fontId="16" type="noConversion"/>
  </si>
  <si>
    <t>每种4个对应（1到3级，4到6级，7到9级，10级），在1级基础上进行进行增加装饰，等小改动</t>
    <phoneticPr fontId="16" type="noConversion"/>
  </si>
  <si>
    <t>系统通用按钮</t>
    <phoneticPr fontId="16" type="noConversion"/>
  </si>
  <si>
    <t>骰子按钮</t>
    <phoneticPr fontId="16" type="noConversion"/>
  </si>
  <si>
    <t>主界面骰子按钮</t>
    <phoneticPr fontId="16" type="noConversion"/>
  </si>
  <si>
    <t>关于分辨率</t>
    <phoneticPr fontId="16" type="noConversion"/>
  </si>
  <si>
    <t>出图分辨率一般为开发场景分辨率的2或4倍</t>
    <phoneticPr fontId="16" type="noConversion"/>
  </si>
  <si>
    <t>开发需给出相关适配方案</t>
    <phoneticPr fontId="16" type="noConversion"/>
  </si>
  <si>
    <t>1、确定场景主题</t>
    <phoneticPr fontId="16" type="noConversion"/>
  </si>
  <si>
    <t>关于背景需求</t>
    <phoneticPr fontId="16" type="noConversion"/>
  </si>
  <si>
    <t>2、可先制作一张无限循环的拼接背景</t>
    <phoneticPr fontId="16" type="noConversion"/>
  </si>
  <si>
    <t>例：上下黑边，或增加装饰条</t>
    <phoneticPr fontId="16" type="noConversion"/>
  </si>
  <si>
    <t>吴琛迪</t>
    <phoneticPr fontId="18" type="noConversion"/>
  </si>
  <si>
    <t>吴琛迪</t>
    <phoneticPr fontId="18" type="noConversion"/>
  </si>
  <si>
    <t>增加美术相关需求整理</t>
    <phoneticPr fontId="18" type="noConversion"/>
  </si>
  <si>
    <t>2018.7.10</t>
    <phoneticPr fontId="18" type="noConversion"/>
  </si>
  <si>
    <t>2018.7.18</t>
    <phoneticPr fontId="18" type="noConversion"/>
  </si>
  <si>
    <t>建筑修改，5合1</t>
    <phoneticPr fontId="18" type="noConversion"/>
  </si>
  <si>
    <t>①训练升级</t>
    <phoneticPr fontId="16" type="noConversion"/>
  </si>
  <si>
    <t>当玩家走到训练馆地块时，可选择进一个训练模式进行升级。</t>
    <phoneticPr fontId="16" type="noConversion"/>
  </si>
  <si>
    <t>升级需要花费金币/钻石</t>
    <phoneticPr fontId="16" type="noConversion"/>
  </si>
  <si>
    <t>②训练类型</t>
    <phoneticPr fontId="16" type="noConversion"/>
  </si>
  <si>
    <t>训练名称</t>
    <phoneticPr fontId="16" type="noConversion"/>
  </si>
  <si>
    <t>主要提升</t>
    <phoneticPr fontId="16" type="noConversion"/>
  </si>
  <si>
    <t>次要提升1</t>
    <phoneticPr fontId="16" type="noConversion"/>
  </si>
  <si>
    <t>次要提升2</t>
    <phoneticPr fontId="16" type="noConversion"/>
  </si>
  <si>
    <t>跑步训练</t>
    <phoneticPr fontId="16" type="noConversion"/>
  </si>
  <si>
    <t>力量</t>
    <phoneticPr fontId="16" type="noConversion"/>
  </si>
  <si>
    <t>灵动</t>
    <phoneticPr fontId="16" type="noConversion"/>
  </si>
  <si>
    <t>帅气</t>
    <phoneticPr fontId="16" type="noConversion"/>
  </si>
  <si>
    <t>姿势训练</t>
    <phoneticPr fontId="16" type="noConversion"/>
  </si>
  <si>
    <t>魅力</t>
    <phoneticPr fontId="16" type="noConversion"/>
  </si>
  <si>
    <t>优雅</t>
    <phoneticPr fontId="16" type="noConversion"/>
  </si>
  <si>
    <t>瑜伽训练</t>
    <phoneticPr fontId="16" type="noConversion"/>
  </si>
  <si>
    <t>舞蹈训练</t>
    <phoneticPr fontId="16" type="noConversion"/>
  </si>
  <si>
    <t>武术训练</t>
    <phoneticPr fontId="16" type="noConversion"/>
  </si>
  <si>
    <t xml:space="preserve">           2、训练升级时，优先使用金币，当金币足够时，不显示所需钻石。</t>
    <phoneticPr fontId="16" type="noConversion"/>
  </si>
  <si>
    <t>地块弹出选择</t>
    <phoneticPr fontId="16" type="noConversion"/>
  </si>
  <si>
    <t>相关表格</t>
    <phoneticPr fontId="16" type="noConversion"/>
  </si>
  <si>
    <t>训练ID</t>
    <phoneticPr fontId="16" type="noConversion"/>
  </si>
  <si>
    <r>
      <t>训练项目的唯一I</t>
    </r>
    <r>
      <rPr>
        <sz val="11"/>
        <color theme="1"/>
        <rFont val="微软雅黑"/>
        <family val="2"/>
        <charset val="134"/>
      </rPr>
      <t>D</t>
    </r>
    <phoneticPr fontId="16" type="noConversion"/>
  </si>
  <si>
    <t>训练的名字</t>
    <phoneticPr fontId="16" type="noConversion"/>
  </si>
  <si>
    <t>训练等级</t>
    <phoneticPr fontId="16" type="noConversion"/>
  </si>
  <si>
    <t>训练的等级</t>
    <phoneticPr fontId="16" type="noConversion"/>
  </si>
  <si>
    <t>对应属性1</t>
    <phoneticPr fontId="16" type="noConversion"/>
  </si>
  <si>
    <t>提升的属性1</t>
    <phoneticPr fontId="16" type="noConversion"/>
  </si>
  <si>
    <t>对应属性2</t>
    <phoneticPr fontId="16" type="noConversion"/>
  </si>
  <si>
    <t>提升的属性2</t>
    <phoneticPr fontId="16" type="noConversion"/>
  </si>
  <si>
    <t>对应属性3</t>
    <phoneticPr fontId="16" type="noConversion"/>
  </si>
  <si>
    <t>提升的属性3</t>
    <phoneticPr fontId="16" type="noConversion"/>
  </si>
  <si>
    <t>1、玩家可选择任意训练进行升级</t>
    <phoneticPr fontId="18" type="noConversion"/>
  </si>
  <si>
    <t>2、训练等级最高10级（暂定），训练满级后按钮变为MAX字样</t>
    <phoneticPr fontId="18" type="noConversion"/>
  </si>
  <si>
    <t>3、玩家可选择不升级，点击X关闭页面</t>
    <phoneticPr fontId="18" type="noConversion"/>
  </si>
  <si>
    <t>新增宠物栏与更换宠物</t>
    <phoneticPr fontId="18" type="noConversion"/>
  </si>
  <si>
    <t>策划案说明：</t>
    <phoneticPr fontId="18" type="noConversion"/>
  </si>
  <si>
    <t>策划案说明：</t>
    <phoneticPr fontId="16" type="noConversion"/>
  </si>
  <si>
    <t>为了延长玩家的游戏进程，在游戏中，玩家可以拥有最多5个宠物</t>
    <phoneticPr fontId="16" type="noConversion"/>
  </si>
  <si>
    <t>系统详情：</t>
    <phoneticPr fontId="16" type="noConversion"/>
  </si>
  <si>
    <t>①宠物栏</t>
    <phoneticPr fontId="16" type="noConversion"/>
  </si>
  <si>
    <t>宠物栏是玩家拥有宠物必备的一个属性。</t>
    <phoneticPr fontId="16" type="noConversion"/>
  </si>
  <si>
    <t>游戏开始时，默认开放一个宠物栏，让玩家拥有默认宠物。</t>
    <phoneticPr fontId="16" type="noConversion"/>
  </si>
  <si>
    <t>宠物栏一共有5个，开启每个宠物栏需要花费一定的资源。</t>
    <phoneticPr fontId="16" type="noConversion"/>
  </si>
  <si>
    <t>部分宠物栏在开启后可获得对应的BUFF</t>
    <phoneticPr fontId="16" type="noConversion"/>
  </si>
  <si>
    <t>宠物栏编号</t>
    <phoneticPr fontId="16" type="noConversion"/>
  </si>
  <si>
    <t>开启金额</t>
    <phoneticPr fontId="16" type="noConversion"/>
  </si>
  <si>
    <t>对应说明</t>
    <phoneticPr fontId="16" type="noConversion"/>
  </si>
  <si>
    <t>默认开启无加成</t>
    <phoneticPr fontId="16" type="noConversion"/>
  </si>
  <si>
    <t>5000金币</t>
    <phoneticPr fontId="16" type="noConversion"/>
  </si>
  <si>
    <t>100钻石</t>
    <phoneticPr fontId="16" type="noConversion"/>
  </si>
  <si>
    <t>游戏中，玩家只有一个宠物可以出战，玩家可以在主界面点击宠物，</t>
    <phoneticPr fontId="16" type="noConversion"/>
  </si>
  <si>
    <t>选择更替其他宠物。只有出战宠物可获得经验</t>
    <phoneticPr fontId="16" type="noConversion"/>
  </si>
  <si>
    <t>不同宠物在升级数值上没有差异</t>
    <phoneticPr fontId="16" type="noConversion"/>
  </si>
  <si>
    <t>地图需求</t>
    <phoneticPr fontId="16" type="noConversion"/>
  </si>
  <si>
    <t>1、地块</t>
    <phoneticPr fontId="16" type="noConversion"/>
  </si>
  <si>
    <t>大地块为效果地块</t>
    <phoneticPr fontId="16" type="noConversion"/>
  </si>
  <si>
    <t>小地块为空白地块</t>
    <phoneticPr fontId="16" type="noConversion"/>
  </si>
  <si>
    <t>2、地图大小大约为10屏</t>
    <phoneticPr fontId="16" type="noConversion"/>
  </si>
  <si>
    <t>3、需要一张地图地图</t>
    <phoneticPr fontId="16" type="noConversion"/>
  </si>
  <si>
    <t>地块位置可根据底图进行调整</t>
    <phoneticPr fontId="16" type="noConversion"/>
  </si>
  <si>
    <r>
      <t>底图代销约为1</t>
    </r>
    <r>
      <rPr>
        <sz val="11"/>
        <color theme="1"/>
        <rFont val="宋体"/>
        <family val="3"/>
        <charset val="134"/>
        <scheme val="minor"/>
      </rPr>
      <t>2屏左右（确保角色在最边上时，还能站在屏幕中间</t>
    </r>
    <phoneticPr fontId="16" type="noConversion"/>
  </si>
  <si>
    <t>增加地图模块相关需求</t>
    <phoneticPr fontId="18" type="noConversion"/>
  </si>
  <si>
    <t>废弃</t>
    <phoneticPr fontId="18" type="noConversion"/>
  </si>
  <si>
    <t>（废弃）</t>
    <phoneticPr fontId="18" type="noConversion"/>
  </si>
  <si>
    <t>——事件格</t>
    <phoneticPr fontId="18" type="noConversion"/>
  </si>
  <si>
    <t>事件地块</t>
    <phoneticPr fontId="18" type="noConversion"/>
  </si>
  <si>
    <t>不配置</t>
    <phoneticPr fontId="18" type="noConversion"/>
  </si>
  <si>
    <t>基础加成金币5%</t>
    <phoneticPr fontId="16" type="noConversion"/>
  </si>
  <si>
    <t>基础加成金币10%</t>
    <phoneticPr fontId="16" type="noConversion"/>
  </si>
  <si>
    <t>基础加成金币20%</t>
    <phoneticPr fontId="16" type="noConversion"/>
  </si>
  <si>
    <t>基础加成金币25%</t>
    <phoneticPr fontId="16" type="noConversion"/>
  </si>
  <si>
    <t>②宠物加成</t>
    <phoneticPr fontId="16" type="noConversion"/>
  </si>
  <si>
    <t>③更换作战宠物</t>
    <phoneticPr fontId="16" type="noConversion"/>
  </si>
  <si>
    <t>对应宠物栏中的宠物，根据宠物等级可以提升宠物栏金币效果的属性</t>
    <phoneticPr fontId="16" type="noConversion"/>
  </si>
  <si>
    <t>（这玩意最好配表）</t>
    <phoneticPr fontId="16" type="noConversion"/>
  </si>
  <si>
    <t>宠物每升1级效果提升=1%</t>
    <phoneticPr fontId="16" type="noConversion"/>
  </si>
  <si>
    <t>③宠物升级</t>
    <phoneticPr fontId="18" type="noConversion"/>
  </si>
  <si>
    <t>宠物需要通过训练次数升级</t>
    <phoneticPr fontId="18" type="noConversion"/>
  </si>
  <si>
    <t>只有满足训练次数宠物才可以提升自身等级，</t>
    <phoneticPr fontId="18" type="noConversion"/>
  </si>
  <si>
    <t>等级提升后，宠物的各项属性值会成长</t>
    <phoneticPr fontId="18" type="noConversion"/>
  </si>
  <si>
    <t>吴琛迪</t>
    <phoneticPr fontId="18" type="noConversion"/>
  </si>
  <si>
    <t>吴琛迪</t>
    <phoneticPr fontId="18" type="noConversion"/>
  </si>
  <si>
    <t>2018.7.25</t>
    <phoneticPr fontId="18" type="noConversion"/>
  </si>
  <si>
    <t>废弃EXP概念，宠物升级通过经验</t>
    <phoneticPr fontId="18" type="noConversion"/>
  </si>
  <si>
    <t>增加触发事（缺少事件）</t>
    <phoneticPr fontId="18" type="noConversion"/>
  </si>
  <si>
    <t>——玩家踩到事件，将会随机遇到一些事件</t>
    <phoneticPr fontId="18" type="noConversion"/>
  </si>
  <si>
    <t>事件类型</t>
    <phoneticPr fontId="18" type="noConversion"/>
  </si>
  <si>
    <t>编号</t>
    <phoneticPr fontId="18" type="noConversion"/>
  </si>
  <si>
    <t>获得钻石</t>
    <phoneticPr fontId="18" type="noConversion"/>
  </si>
  <si>
    <t>获得金币</t>
    <phoneticPr fontId="18" type="noConversion"/>
  </si>
  <si>
    <t>获得投掷次数</t>
    <phoneticPr fontId="18" type="noConversion"/>
  </si>
  <si>
    <t>缺少事件内容</t>
    <phoneticPr fontId="1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</si>
</sst>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_ "/>
    <numFmt numFmtId="177" formatCode="0.0_ "/>
  </numFmts>
  <fonts count="20" x14ac:knownFonts="1">
    <font>
      <sz val="11"/>
      <color theme="1"/>
      <name val="宋体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theme="1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sz val="11"/>
      <color theme="1" tint="4.9989318521683403E-2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theme="1" tint="4.9989318521683403E-2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rgb="FFFF0000"/>
      <name val="宋体"/>
      <family val="3"/>
      <charset val="134"/>
      <scheme val="minor"/>
    </font>
    <font>
      <sz val="11"/>
      <color theme="0"/>
      <name val="微软雅黑"/>
      <family val="2"/>
      <charset val="134"/>
    </font>
    <font>
      <sz val="9"/>
      <name val="宋体"/>
      <family val="3"/>
      <charset val="134"/>
      <scheme val="minor"/>
    </font>
    <font>
      <sz val="11"/>
      <color theme="1"/>
      <name val="微软雅黑"/>
      <family val="2"/>
      <charset val="134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103">
    <xf numFmtId="0" fontId="0" fillId="0" borderId="0" xfId="0">
      <alignment vertical="center"/>
    </xf>
    <xf numFmtId="0" fontId="1" fillId="2" borderId="0" xfId="0" applyFont="1" applyFill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10" fontId="1" fillId="2" borderId="1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1" fillId="2" borderId="1" xfId="0" applyFont="1" applyFill="1" applyBorder="1">
      <alignment vertical="center"/>
    </xf>
    <xf numFmtId="0" fontId="1" fillId="3" borderId="1" xfId="0" applyFont="1" applyFill="1" applyBorder="1">
      <alignment vertical="center"/>
    </xf>
    <xf numFmtId="0" fontId="1" fillId="2" borderId="0" xfId="0" applyFont="1" applyFill="1" applyAlignment="1">
      <alignment horizontal="left" vertical="center"/>
    </xf>
    <xf numFmtId="0" fontId="2" fillId="3" borderId="1" xfId="0" applyFont="1" applyFill="1" applyBorder="1" applyAlignment="1">
      <alignment horizontal="left" vertical="center"/>
    </xf>
    <xf numFmtId="0" fontId="1" fillId="3" borderId="1" xfId="0" applyFont="1" applyFill="1" applyBorder="1" applyAlignment="1">
      <alignment horizontal="left" vertical="center"/>
    </xf>
    <xf numFmtId="0" fontId="1" fillId="2" borderId="1" xfId="0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176" fontId="1" fillId="2" borderId="1" xfId="0" applyNumberFormat="1" applyFont="1" applyFill="1" applyBorder="1" applyAlignment="1">
      <alignment horizontal="center" vertical="center"/>
    </xf>
    <xf numFmtId="58" fontId="1" fillId="2" borderId="1" xfId="0" applyNumberFormat="1" applyFont="1" applyFill="1" applyBorder="1" applyAlignment="1">
      <alignment horizontal="left" vertical="center"/>
    </xf>
    <xf numFmtId="176" fontId="1" fillId="2" borderId="1" xfId="0" applyNumberFormat="1" applyFont="1" applyFill="1" applyBorder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177" fontId="1" fillId="2" borderId="1" xfId="0" applyNumberFormat="1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0" fontId="1" fillId="2" borderId="1" xfId="0" applyNumberFormat="1" applyFont="1" applyFill="1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1" fillId="2" borderId="0" xfId="0" applyFont="1" applyFill="1">
      <alignment vertical="center"/>
    </xf>
    <xf numFmtId="0" fontId="2" fillId="2" borderId="0" xfId="0" applyFont="1" applyFill="1">
      <alignment vertical="center"/>
    </xf>
    <xf numFmtId="0" fontId="5" fillId="2" borderId="0" xfId="0" applyFont="1" applyFill="1">
      <alignment vertical="center"/>
    </xf>
    <xf numFmtId="0" fontId="6" fillId="2" borderId="0" xfId="0" applyFont="1" applyFill="1">
      <alignment vertical="center"/>
    </xf>
    <xf numFmtId="0" fontId="5" fillId="2" borderId="1" xfId="0" applyFont="1" applyFill="1" applyBorder="1" applyAlignment="1">
      <alignment horizontal="left" vertical="center"/>
    </xf>
    <xf numFmtId="0" fontId="2" fillId="2" borderId="1" xfId="0" applyFont="1" applyFill="1" applyBorder="1" applyAlignment="1">
      <alignment horizontal="center" vertical="center"/>
    </xf>
    <xf numFmtId="177" fontId="1" fillId="2" borderId="1" xfId="0" applyNumberFormat="1" applyFont="1" applyFill="1" applyBorder="1" applyAlignment="1">
      <alignment horizontal="center" vertical="center"/>
    </xf>
    <xf numFmtId="0" fontId="2" fillId="2" borderId="1" xfId="0" applyFont="1" applyFill="1" applyBorder="1">
      <alignment vertical="center"/>
    </xf>
    <xf numFmtId="0" fontId="5" fillId="2" borderId="1" xfId="0" applyFont="1" applyFill="1" applyBorder="1">
      <alignment vertical="center"/>
    </xf>
    <xf numFmtId="0" fontId="3" fillId="2" borderId="1" xfId="0" applyFont="1" applyFill="1" applyBorder="1">
      <alignment vertical="center"/>
    </xf>
    <xf numFmtId="0" fontId="3" fillId="2" borderId="0" xfId="0" applyFont="1" applyFill="1">
      <alignment vertical="center"/>
    </xf>
    <xf numFmtId="0" fontId="8" fillId="2" borderId="0" xfId="0" applyFont="1" applyFill="1">
      <alignment vertical="center"/>
    </xf>
    <xf numFmtId="0" fontId="3" fillId="2" borderId="0" xfId="0" applyFont="1" applyFill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1" fillId="2" borderId="0" xfId="0" applyFont="1" applyFill="1" applyAlignment="1">
      <alignment horizontal="center" vertical="center"/>
    </xf>
    <xf numFmtId="0" fontId="9" fillId="2" borderId="0" xfId="0" applyFont="1" applyFill="1" applyAlignment="1">
      <alignment horizontal="left" vertical="center"/>
    </xf>
    <xf numFmtId="0" fontId="12" fillId="2" borderId="0" xfId="0" applyFont="1" applyFill="1">
      <alignment vertical="center"/>
    </xf>
    <xf numFmtId="0" fontId="7" fillId="2" borderId="0" xfId="0" applyFont="1" applyFill="1">
      <alignment vertical="center"/>
    </xf>
    <xf numFmtId="0" fontId="13" fillId="2" borderId="0" xfId="0" applyFont="1" applyFill="1">
      <alignment vertical="center"/>
    </xf>
    <xf numFmtId="0" fontId="1" fillId="4" borderId="1" xfId="0" applyFont="1" applyFill="1" applyBorder="1" applyAlignment="1">
      <alignment horizontal="left" vertical="center"/>
    </xf>
    <xf numFmtId="0" fontId="0" fillId="2" borderId="1" xfId="0" applyFill="1" applyBorder="1">
      <alignment vertical="center"/>
    </xf>
    <xf numFmtId="0" fontId="14" fillId="2" borderId="1" xfId="0" applyFont="1" applyFill="1" applyBorder="1">
      <alignment vertical="center"/>
    </xf>
    <xf numFmtId="0" fontId="15" fillId="5" borderId="1" xfId="0" applyFont="1" applyFill="1" applyBorder="1">
      <alignment vertical="center"/>
    </xf>
    <xf numFmtId="0" fontId="17" fillId="2" borderId="1" xfId="0" applyFont="1" applyFill="1" applyBorder="1" applyAlignment="1">
      <alignment horizontal="left" vertical="center"/>
    </xf>
    <xf numFmtId="0" fontId="17" fillId="2" borderId="0" xfId="0" applyFont="1" applyFill="1">
      <alignment vertical="center"/>
    </xf>
    <xf numFmtId="0" fontId="17" fillId="2" borderId="1" xfId="0" applyFont="1" applyFill="1" applyBorder="1" applyAlignment="1">
      <alignment horizontal="left" vertical="top" wrapText="1"/>
    </xf>
    <xf numFmtId="0" fontId="17" fillId="2" borderId="1" xfId="0" applyFont="1" applyFill="1" applyBorder="1">
      <alignment vertical="center"/>
    </xf>
    <xf numFmtId="0" fontId="1" fillId="2" borderId="1" xfId="0" applyFont="1" applyFill="1" applyBorder="1" applyAlignment="1">
      <alignment horizontal="center" vertical="center"/>
    </xf>
    <xf numFmtId="0" fontId="19" fillId="2" borderId="0" xfId="0" applyFont="1" applyFill="1">
      <alignment vertical="center"/>
    </xf>
    <xf numFmtId="0" fontId="0" fillId="2" borderId="0" xfId="0" applyFill="1">
      <alignment vertical="center"/>
    </xf>
    <xf numFmtId="0" fontId="1" fillId="6" borderId="1" xfId="0" applyFon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6" borderId="0" xfId="0" applyFont="1" applyFill="1">
      <alignment vertical="center"/>
    </xf>
    <xf numFmtId="0" fontId="2" fillId="6" borderId="0" xfId="0" applyFont="1" applyFill="1">
      <alignment vertical="center"/>
    </xf>
    <xf numFmtId="0" fontId="1" fillId="6" borderId="1" xfId="0" applyFont="1" applyFill="1" applyBorder="1" applyAlignment="1">
      <alignment horizontal="left" vertical="center"/>
    </xf>
    <xf numFmtId="0" fontId="1" fillId="7" borderId="1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5" fillId="2" borderId="4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" fillId="6" borderId="1" xfId="0" applyFont="1" applyFill="1" applyBorder="1">
      <alignment vertical="center"/>
    </xf>
    <xf numFmtId="0" fontId="5" fillId="6" borderId="1" xfId="0" applyFont="1" applyFill="1" applyBorder="1">
      <alignment vertical="center"/>
    </xf>
  </cellXfs>
  <cellStyles count="1">
    <cellStyle name="常规" xfId="0" builtinId="0"/>
  </cellStyles>
  <dxfs count="4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5.emf"/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12.emf"/><Relationship Id="rId1" Type="http://schemas.openxmlformats.org/officeDocument/2006/relationships/image" Target="../media/image1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133350</xdr:colOff>
      <xdr:row>130</xdr:row>
      <xdr:rowOff>124365</xdr:rowOff>
    </xdr:from>
    <xdr:to>
      <xdr:col>5</xdr:col>
      <xdr:colOff>0</xdr:colOff>
      <xdr:row>152</xdr:row>
      <xdr:rowOff>56344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" y="27994515"/>
          <a:ext cx="2609850" cy="4542079"/>
        </a:xfrm>
        <a:prstGeom prst="rect">
          <a:avLst/>
        </a:prstGeom>
      </xdr:spPr>
    </xdr:pic>
    <xdr:clientData/>
  </xdr:twoCellAnchor>
  <xdr:twoCellAnchor>
    <xdr:from>
      <xdr:col>4</xdr:col>
      <xdr:colOff>435610</xdr:colOff>
      <xdr:row>139</xdr:row>
      <xdr:rowOff>87630</xdr:rowOff>
    </xdr:from>
    <xdr:to>
      <xdr:col>8</xdr:col>
      <xdr:colOff>54610</xdr:colOff>
      <xdr:row>139</xdr:row>
      <xdr:rowOff>97155</xdr:rowOff>
    </xdr:to>
    <xdr:cxnSp macro="">
      <xdr:nvCxnSpPr>
        <xdr:cNvPr id="4" name="直接连接符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CxnSpPr/>
      </xdr:nvCxnSpPr>
      <xdr:spPr>
        <a:xfrm flipV="1">
          <a:off x="3178810" y="29843730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181610</xdr:colOff>
      <xdr:row>139</xdr:row>
      <xdr:rowOff>65405</xdr:rowOff>
    </xdr:from>
    <xdr:to>
      <xdr:col>9</xdr:col>
      <xdr:colOff>446405</xdr:colOff>
      <xdr:row>140</xdr:row>
      <xdr:rowOff>187325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SpPr/>
      </xdr:nvSpPr>
      <xdr:spPr>
        <a:xfrm>
          <a:off x="4296410" y="29821505"/>
          <a:ext cx="2322195" cy="33147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不同地块需要有不同的表现样式</a:t>
          </a:r>
        </a:p>
      </xdr:txBody>
    </xdr:sp>
    <xdr:clientData/>
  </xdr:twoCellAnchor>
  <xdr:twoCellAnchor>
    <xdr:from>
      <xdr:col>3</xdr:col>
      <xdr:colOff>252095</xdr:colOff>
      <xdr:row>143</xdr:row>
      <xdr:rowOff>3810</xdr:rowOff>
    </xdr:from>
    <xdr:to>
      <xdr:col>6</xdr:col>
      <xdr:colOff>556895</xdr:colOff>
      <xdr:row>143</xdr:row>
      <xdr:rowOff>13335</xdr:rowOff>
    </xdr:to>
    <xdr:cxnSp macro="">
      <xdr:nvCxnSpPr>
        <xdr:cNvPr id="6" name="直接连接符 5">
          <a:extLst>
            <a:ext uri="{FF2B5EF4-FFF2-40B4-BE49-F238E27FC236}">
              <a16:creationId xmlns:a16="http://schemas.microsoft.com/office/drawing/2014/main" xmlns="" id="{00000000-0008-0000-0100-000006000000}"/>
            </a:ext>
          </a:extLst>
        </xdr:cNvPr>
        <xdr:cNvCxnSpPr/>
      </xdr:nvCxnSpPr>
      <xdr:spPr>
        <a:xfrm flipV="1">
          <a:off x="2309495" y="30598110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61595</xdr:colOff>
      <xdr:row>142</xdr:row>
      <xdr:rowOff>201930</xdr:rowOff>
    </xdr:from>
    <xdr:to>
      <xdr:col>7</xdr:col>
      <xdr:colOff>219075</xdr:colOff>
      <xdr:row>145</xdr:row>
      <xdr:rowOff>60960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xmlns="" id="{00000000-0008-0000-0100-000009000000}"/>
            </a:ext>
          </a:extLst>
        </xdr:cNvPr>
        <xdr:cNvSpPr/>
      </xdr:nvSpPr>
      <xdr:spPr>
        <a:xfrm>
          <a:off x="4176395" y="30586680"/>
          <a:ext cx="843280" cy="4876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宠物本体</a:t>
          </a:r>
        </a:p>
      </xdr:txBody>
    </xdr:sp>
    <xdr:clientData/>
  </xdr:twoCellAnchor>
  <xdr:twoCellAnchor>
    <xdr:from>
      <xdr:col>3</xdr:col>
      <xdr:colOff>183515</xdr:colOff>
      <xdr:row>149</xdr:row>
      <xdr:rowOff>47625</xdr:rowOff>
    </xdr:from>
    <xdr:to>
      <xdr:col>6</xdr:col>
      <xdr:colOff>372745</xdr:colOff>
      <xdr:row>149</xdr:row>
      <xdr:rowOff>53340</xdr:rowOff>
    </xdr:to>
    <xdr:cxnSp macro="">
      <xdr:nvCxnSpPr>
        <xdr:cNvPr id="11" name="直接连接符 10">
          <a:extLst>
            <a:ext uri="{FF2B5EF4-FFF2-40B4-BE49-F238E27FC236}">
              <a16:creationId xmlns:a16="http://schemas.microsoft.com/office/drawing/2014/main" xmlns="" id="{00000000-0008-0000-0100-00000B000000}"/>
            </a:ext>
          </a:extLst>
        </xdr:cNvPr>
        <xdr:cNvCxnSpPr/>
      </xdr:nvCxnSpPr>
      <xdr:spPr>
        <a:xfrm flipV="1">
          <a:off x="2240915" y="31899225"/>
          <a:ext cx="2246630" cy="571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574675</xdr:colOff>
      <xdr:row>149</xdr:row>
      <xdr:rowOff>59055</xdr:rowOff>
    </xdr:from>
    <xdr:to>
      <xdr:col>14</xdr:col>
      <xdr:colOff>34290</xdr:colOff>
      <xdr:row>150</xdr:row>
      <xdr:rowOff>102235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SpPr/>
      </xdr:nvSpPr>
      <xdr:spPr>
        <a:xfrm>
          <a:off x="4003675" y="31910655"/>
          <a:ext cx="5631815" cy="25273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骰子，点击骰子即为玩家投掷行为，次数不足时需要提示</a:t>
          </a:r>
          <a:r>
            <a:rPr lang="zh-CN" altLang="en-US" sz="1100" b="1">
              <a:solidFill>
                <a:srgbClr val="FF0000"/>
              </a:solidFill>
            </a:rPr>
            <a:t>（error还是写死你们自己定）</a:t>
          </a:r>
        </a:p>
      </xdr:txBody>
    </xdr:sp>
    <xdr:clientData/>
  </xdr:twoCellAnchor>
  <xdr:twoCellAnchor>
    <xdr:from>
      <xdr:col>4</xdr:col>
      <xdr:colOff>352425</xdr:colOff>
      <xdr:row>139</xdr:row>
      <xdr:rowOff>64136</xdr:rowOff>
    </xdr:from>
    <xdr:to>
      <xdr:col>8</xdr:col>
      <xdr:colOff>43180</xdr:colOff>
      <xdr:row>139</xdr:row>
      <xdr:rowOff>95250</xdr:rowOff>
    </xdr:to>
    <xdr:cxnSp macro="">
      <xdr:nvCxnSpPr>
        <xdr:cNvPr id="12" name="直接连接符 11">
          <a:extLst>
            <a:ext uri="{FF2B5EF4-FFF2-40B4-BE49-F238E27FC236}">
              <a16:creationId xmlns:a16="http://schemas.microsoft.com/office/drawing/2014/main" xmlns="" id="{00000000-0008-0000-0100-00000C000000}"/>
            </a:ext>
          </a:extLst>
        </xdr:cNvPr>
        <xdr:cNvCxnSpPr/>
      </xdr:nvCxnSpPr>
      <xdr:spPr>
        <a:xfrm flipV="1">
          <a:off x="3095625" y="29820236"/>
          <a:ext cx="2433955" cy="31114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302260</xdr:colOff>
      <xdr:row>150</xdr:row>
      <xdr:rowOff>85090</xdr:rowOff>
    </xdr:from>
    <xdr:to>
      <xdr:col>9</xdr:col>
      <xdr:colOff>66040</xdr:colOff>
      <xdr:row>150</xdr:row>
      <xdr:rowOff>104775</xdr:rowOff>
    </xdr:to>
    <xdr:cxnSp macro="">
      <xdr:nvCxnSpPr>
        <xdr:cNvPr id="15" name="直接连接符 14">
          <a:extLst>
            <a:ext uri="{FF2B5EF4-FFF2-40B4-BE49-F238E27FC236}">
              <a16:creationId xmlns:a16="http://schemas.microsoft.com/office/drawing/2014/main" xmlns="" id="{00000000-0008-0000-0100-00000F000000}"/>
            </a:ext>
          </a:extLst>
        </xdr:cNvPr>
        <xdr:cNvCxnSpPr/>
      </xdr:nvCxnSpPr>
      <xdr:spPr>
        <a:xfrm>
          <a:off x="2359660" y="32146240"/>
          <a:ext cx="3878580" cy="1968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33020</xdr:colOff>
      <xdr:row>150</xdr:row>
      <xdr:rowOff>86995</xdr:rowOff>
    </xdr:from>
    <xdr:to>
      <xdr:col>9</xdr:col>
      <xdr:colOff>473710</xdr:colOff>
      <xdr:row>151</xdr:row>
      <xdr:rowOff>127000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xmlns="" id="{00000000-0008-0000-0100-00000E000000}"/>
            </a:ext>
          </a:extLst>
        </xdr:cNvPr>
        <xdr:cNvSpPr/>
      </xdr:nvSpPr>
      <xdr:spPr>
        <a:xfrm>
          <a:off x="4147820" y="32148145"/>
          <a:ext cx="2498090" cy="24955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投掷次数，玩家投掷骰子成功后</a:t>
          </a:r>
          <a:r>
            <a:rPr lang="en-US" altLang="zh-CN" sz="1100"/>
            <a:t>-1</a:t>
          </a:r>
        </a:p>
      </xdr:txBody>
    </xdr:sp>
    <xdr:clientData/>
  </xdr:twoCellAnchor>
  <xdr:twoCellAnchor>
    <xdr:from>
      <xdr:col>3</xdr:col>
      <xdr:colOff>311150</xdr:colOff>
      <xdr:row>151</xdr:row>
      <xdr:rowOff>114935</xdr:rowOff>
    </xdr:from>
    <xdr:to>
      <xdr:col>9</xdr:col>
      <xdr:colOff>74930</xdr:colOff>
      <xdr:row>151</xdr:row>
      <xdr:rowOff>134620</xdr:rowOff>
    </xdr:to>
    <xdr:cxnSp macro="">
      <xdr:nvCxnSpPr>
        <xdr:cNvPr id="16" name="直接连接符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CxnSpPr/>
      </xdr:nvCxnSpPr>
      <xdr:spPr>
        <a:xfrm>
          <a:off x="2368550" y="32385635"/>
          <a:ext cx="3878580" cy="1968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41910</xdr:colOff>
      <xdr:row>151</xdr:row>
      <xdr:rowOff>115570</xdr:rowOff>
    </xdr:from>
    <xdr:to>
      <xdr:col>9</xdr:col>
      <xdr:colOff>268605</xdr:colOff>
      <xdr:row>152</xdr:row>
      <xdr:rowOff>156845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SpPr/>
      </xdr:nvSpPr>
      <xdr:spPr>
        <a:xfrm>
          <a:off x="4156710" y="32386270"/>
          <a:ext cx="2284095" cy="25082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投掷次数回复满的剩余时间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447675</xdr:colOff>
          <xdr:row>162</xdr:row>
          <xdr:rowOff>9525</xdr:rowOff>
        </xdr:from>
        <xdr:to>
          <xdr:col>5</xdr:col>
          <xdr:colOff>361950</xdr:colOff>
          <xdr:row>188</xdr:row>
          <xdr:rowOff>47625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3</xdr:col>
      <xdr:colOff>205740</xdr:colOff>
      <xdr:row>170</xdr:row>
      <xdr:rowOff>108585</xdr:rowOff>
    </xdr:from>
    <xdr:to>
      <xdr:col>8</xdr:col>
      <xdr:colOff>655320</xdr:colOff>
      <xdr:row>170</xdr:row>
      <xdr:rowOff>128270</xdr:rowOff>
    </xdr:to>
    <xdr:cxnSp macro="">
      <xdr:nvCxnSpPr>
        <xdr:cNvPr id="18" name="直接连接符 17">
          <a:extLst>
            <a:ext uri="{FF2B5EF4-FFF2-40B4-BE49-F238E27FC236}">
              <a16:creationId xmlns:a16="http://schemas.microsoft.com/office/drawing/2014/main" xmlns="" id="{00000000-0008-0000-0100-000012000000}"/>
            </a:ext>
          </a:extLst>
        </xdr:cNvPr>
        <xdr:cNvCxnSpPr/>
      </xdr:nvCxnSpPr>
      <xdr:spPr>
        <a:xfrm>
          <a:off x="2263140" y="36360735"/>
          <a:ext cx="3878580" cy="1968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675005</xdr:colOff>
      <xdr:row>170</xdr:row>
      <xdr:rowOff>114300</xdr:rowOff>
    </xdr:from>
    <xdr:to>
      <xdr:col>9</xdr:col>
      <xdr:colOff>215900</xdr:colOff>
      <xdr:row>171</xdr:row>
      <xdr:rowOff>155575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xmlns="" id="{00000000-0008-0000-0100-000013000000}"/>
            </a:ext>
          </a:extLst>
        </xdr:cNvPr>
        <xdr:cNvSpPr/>
      </xdr:nvSpPr>
      <xdr:spPr>
        <a:xfrm>
          <a:off x="4104005" y="36366450"/>
          <a:ext cx="2284095" cy="25082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好友与复仇玩家的切换按钮</a:t>
          </a:r>
        </a:p>
      </xdr:txBody>
    </xdr:sp>
    <xdr:clientData/>
  </xdr:twoCellAnchor>
  <xdr:twoCellAnchor>
    <xdr:from>
      <xdr:col>3</xdr:col>
      <xdr:colOff>240665</xdr:colOff>
      <xdr:row>183</xdr:row>
      <xdr:rowOff>36830</xdr:rowOff>
    </xdr:from>
    <xdr:to>
      <xdr:col>9</xdr:col>
      <xdr:colOff>4445</xdr:colOff>
      <xdr:row>183</xdr:row>
      <xdr:rowOff>56515</xdr:rowOff>
    </xdr:to>
    <xdr:cxnSp macro="">
      <xdr:nvCxnSpPr>
        <xdr:cNvPr id="21" name="直接连接符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CxnSpPr/>
      </xdr:nvCxnSpPr>
      <xdr:spPr>
        <a:xfrm>
          <a:off x="2298065" y="39013130"/>
          <a:ext cx="3878580" cy="1968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460375</xdr:colOff>
      <xdr:row>183</xdr:row>
      <xdr:rowOff>47625</xdr:rowOff>
    </xdr:from>
    <xdr:to>
      <xdr:col>9</xdr:col>
      <xdr:colOff>347345</xdr:colOff>
      <xdr:row>184</xdr:row>
      <xdr:rowOff>88900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SpPr/>
      </xdr:nvSpPr>
      <xdr:spPr>
        <a:xfrm>
          <a:off x="3889375" y="39023925"/>
          <a:ext cx="2630170" cy="25082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向下滑动显示更多（弱没有则不显示）</a:t>
          </a:r>
        </a:p>
      </xdr:txBody>
    </xdr:sp>
    <xdr:clientData/>
  </xdr:twoCellAnchor>
  <xdr:twoCellAnchor>
    <xdr:from>
      <xdr:col>4</xdr:col>
      <xdr:colOff>443865</xdr:colOff>
      <xdr:row>166</xdr:row>
      <xdr:rowOff>175260</xdr:rowOff>
    </xdr:from>
    <xdr:to>
      <xdr:col>10</xdr:col>
      <xdr:colOff>207645</xdr:colOff>
      <xdr:row>166</xdr:row>
      <xdr:rowOff>194945</xdr:rowOff>
    </xdr:to>
    <xdr:cxnSp macro="">
      <xdr:nvCxnSpPr>
        <xdr:cNvPr id="23" name="直接连接符 22">
          <a:extLst>
            <a:ext uri="{FF2B5EF4-FFF2-40B4-BE49-F238E27FC236}">
              <a16:creationId xmlns:a16="http://schemas.microsoft.com/office/drawing/2014/main" xmlns="" id="{00000000-0008-0000-0100-000017000000}"/>
            </a:ext>
          </a:extLst>
        </xdr:cNvPr>
        <xdr:cNvCxnSpPr/>
      </xdr:nvCxnSpPr>
      <xdr:spPr>
        <a:xfrm>
          <a:off x="3187065" y="35589210"/>
          <a:ext cx="3878580" cy="1968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7</xdr:col>
      <xdr:colOff>226695</xdr:colOff>
      <xdr:row>166</xdr:row>
      <xdr:rowOff>180975</xdr:rowOff>
    </xdr:from>
    <xdr:to>
      <xdr:col>10</xdr:col>
      <xdr:colOff>453390</xdr:colOff>
      <xdr:row>168</xdr:row>
      <xdr:rowOff>12700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xmlns="" id="{00000000-0008-0000-0100-000018000000}"/>
            </a:ext>
          </a:extLst>
        </xdr:cNvPr>
        <xdr:cNvSpPr/>
      </xdr:nvSpPr>
      <xdr:spPr>
        <a:xfrm>
          <a:off x="5027295" y="35594925"/>
          <a:ext cx="2284095" cy="25082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点击头像后即可进入战斗</a:t>
          </a:r>
        </a:p>
      </xdr:txBody>
    </xdr:sp>
    <xdr:clientData/>
  </xdr:twoCellAnchor>
  <xdr:twoCellAnchor>
    <xdr:from>
      <xdr:col>3</xdr:col>
      <xdr:colOff>186690</xdr:colOff>
      <xdr:row>173</xdr:row>
      <xdr:rowOff>127635</xdr:rowOff>
    </xdr:from>
    <xdr:to>
      <xdr:col>8</xdr:col>
      <xdr:colOff>636270</xdr:colOff>
      <xdr:row>173</xdr:row>
      <xdr:rowOff>147320</xdr:rowOff>
    </xdr:to>
    <xdr:cxnSp macro="">
      <xdr:nvCxnSpPr>
        <xdr:cNvPr id="35" name="直接连接符 34">
          <a:extLst>
            <a:ext uri="{FF2B5EF4-FFF2-40B4-BE49-F238E27FC236}">
              <a16:creationId xmlns:a16="http://schemas.microsoft.com/office/drawing/2014/main" xmlns="" id="{00000000-0008-0000-0100-000023000000}"/>
            </a:ext>
          </a:extLst>
        </xdr:cNvPr>
        <xdr:cNvCxnSpPr/>
      </xdr:nvCxnSpPr>
      <xdr:spPr>
        <a:xfrm>
          <a:off x="2244090" y="37008435"/>
          <a:ext cx="3878580" cy="1968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655320</xdr:colOff>
      <xdr:row>173</xdr:row>
      <xdr:rowOff>133350</xdr:rowOff>
    </xdr:from>
    <xdr:to>
      <xdr:col>10</xdr:col>
      <xdr:colOff>595630</xdr:colOff>
      <xdr:row>175</xdr:row>
      <xdr:rowOff>88900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xmlns="" id="{00000000-0008-0000-0100-000024000000}"/>
            </a:ext>
          </a:extLst>
        </xdr:cNvPr>
        <xdr:cNvSpPr/>
      </xdr:nvSpPr>
      <xdr:spPr>
        <a:xfrm>
          <a:off x="4084320" y="37014150"/>
          <a:ext cx="3369310" cy="3746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r>
            <a:rPr lang="zh-CN" altLang="en-US" sz="1100"/>
            <a:t>、排列顺序根据下线时间，从最近开始。</a:t>
          </a:r>
        </a:p>
        <a:p>
          <a:pPr algn="l"/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121</xdr:row>
          <xdr:rowOff>0</xdr:rowOff>
        </xdr:from>
        <xdr:to>
          <xdr:col>5</xdr:col>
          <xdr:colOff>390525</xdr:colOff>
          <xdr:row>147</xdr:row>
          <xdr:rowOff>19050</xdr:rowOff>
        </xdr:to>
        <xdr:sp macro="" textlink="">
          <xdr:nvSpPr>
            <xdr:cNvPr id="14341" name="Object 5" hidden="1">
              <a:extLst>
                <a:ext uri="{63B3BB69-23CF-44E3-9099-C40C66FF867C}">
                  <a14:compatExt spid="_x0000_s1434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91</xdr:row>
          <xdr:rowOff>123825</xdr:rowOff>
        </xdr:from>
        <xdr:to>
          <xdr:col>5</xdr:col>
          <xdr:colOff>361950</xdr:colOff>
          <xdr:row>117</xdr:row>
          <xdr:rowOff>180975</xdr:rowOff>
        </xdr:to>
        <xdr:sp macro="" textlink="">
          <xdr:nvSpPr>
            <xdr:cNvPr id="14337" name="Object 1" hidden="1">
              <a:extLst>
                <a:ext uri="{63B3BB69-23CF-44E3-9099-C40C66FF867C}">
                  <a14:compatExt spid="_x0000_s1433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5</xdr:col>
      <xdr:colOff>19050</xdr:colOff>
      <xdr:row>115</xdr:row>
      <xdr:rowOff>65405</xdr:rowOff>
    </xdr:from>
    <xdr:to>
      <xdr:col>12</xdr:col>
      <xdr:colOff>12700</xdr:colOff>
      <xdr:row>115</xdr:row>
      <xdr:rowOff>81915</xdr:rowOff>
    </xdr:to>
    <xdr:cxnSp macro="">
      <xdr:nvCxnSpPr>
        <xdr:cNvPr id="2" name="直接连接符 1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CxnSpPr/>
      </xdr:nvCxnSpPr>
      <xdr:spPr>
        <a:xfrm flipV="1">
          <a:off x="3448050" y="24163655"/>
          <a:ext cx="4794250" cy="16510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8</xdr:col>
      <xdr:colOff>617220</xdr:colOff>
      <xdr:row>115</xdr:row>
      <xdr:rowOff>57150</xdr:rowOff>
    </xdr:from>
    <xdr:to>
      <xdr:col>11</xdr:col>
      <xdr:colOff>657860</xdr:colOff>
      <xdr:row>117</xdr:row>
      <xdr:rowOff>176530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>
          <a:off x="6103620" y="24155400"/>
          <a:ext cx="2098040" cy="5384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资源量允许的话，每种比赛最好给个标识（</a:t>
          </a:r>
          <a:r>
            <a:rPr lang="en-US" altLang="zh-CN" sz="1100"/>
            <a:t>5</a:t>
          </a:r>
          <a:r>
            <a:rPr lang="zh-CN" altLang="en-US" sz="1100"/>
            <a:t>种）</a:t>
          </a:r>
        </a:p>
      </xdr:txBody>
    </xdr:sp>
    <xdr:clientData/>
  </xdr:twoCellAnchor>
  <xdr:twoCellAnchor>
    <xdr:from>
      <xdr:col>4</xdr:col>
      <xdr:colOff>438150</xdr:colOff>
      <xdr:row>127</xdr:row>
      <xdr:rowOff>179705</xdr:rowOff>
    </xdr:from>
    <xdr:to>
      <xdr:col>11</xdr:col>
      <xdr:colOff>431800</xdr:colOff>
      <xdr:row>127</xdr:row>
      <xdr:rowOff>196215</xdr:rowOff>
    </xdr:to>
    <xdr:cxnSp macro="">
      <xdr:nvCxnSpPr>
        <xdr:cNvPr id="5" name="直接连接符 4">
          <a:extLst>
            <a:ext uri="{FF2B5EF4-FFF2-40B4-BE49-F238E27FC236}">
              <a16:creationId xmlns:a16="http://schemas.microsoft.com/office/drawing/2014/main" xmlns="" id="{00000000-0008-0000-0200-000005000000}"/>
            </a:ext>
          </a:extLst>
        </xdr:cNvPr>
        <xdr:cNvCxnSpPr/>
      </xdr:nvCxnSpPr>
      <xdr:spPr>
        <a:xfrm flipV="1">
          <a:off x="3181350" y="26792555"/>
          <a:ext cx="4794250" cy="16510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4</xdr:col>
      <xdr:colOff>85725</xdr:colOff>
      <xdr:row>130</xdr:row>
      <xdr:rowOff>46355</xdr:rowOff>
    </xdr:from>
    <xdr:to>
      <xdr:col>11</xdr:col>
      <xdr:colOff>79375</xdr:colOff>
      <xdr:row>130</xdr:row>
      <xdr:rowOff>62865</xdr:rowOff>
    </xdr:to>
    <xdr:cxnSp macro="">
      <xdr:nvCxnSpPr>
        <xdr:cNvPr id="7" name="直接连接符 6">
          <a:extLst>
            <a:ext uri="{FF2B5EF4-FFF2-40B4-BE49-F238E27FC236}">
              <a16:creationId xmlns:a16="http://schemas.microsoft.com/office/drawing/2014/main" xmlns="" id="{00000000-0008-0000-0200-000007000000}"/>
            </a:ext>
          </a:extLst>
        </xdr:cNvPr>
        <xdr:cNvCxnSpPr/>
      </xdr:nvCxnSpPr>
      <xdr:spPr>
        <a:xfrm flipV="1">
          <a:off x="2828925" y="27287855"/>
          <a:ext cx="4794250" cy="16510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492760</xdr:colOff>
      <xdr:row>130</xdr:row>
      <xdr:rowOff>38100</xdr:rowOff>
    </xdr:from>
    <xdr:to>
      <xdr:col>12</xdr:col>
      <xdr:colOff>533400</xdr:colOff>
      <xdr:row>132</xdr:row>
      <xdr:rowOff>157480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xmlns="" id="{00000000-0008-0000-0200-000006000000}"/>
            </a:ext>
          </a:extLst>
        </xdr:cNvPr>
        <xdr:cNvSpPr/>
      </xdr:nvSpPr>
      <xdr:spPr>
        <a:xfrm>
          <a:off x="6664960" y="27279600"/>
          <a:ext cx="2098040" cy="5384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两个宠物，并且展示动画</a:t>
          </a:r>
        </a:p>
      </xdr:txBody>
    </xdr:sp>
    <xdr:clientData/>
  </xdr:twoCellAnchor>
  <xdr:twoCellAnchor>
    <xdr:from>
      <xdr:col>8</xdr:col>
      <xdr:colOff>254000</xdr:colOff>
      <xdr:row>121</xdr:row>
      <xdr:rowOff>85725</xdr:rowOff>
    </xdr:from>
    <xdr:to>
      <xdr:col>11</xdr:col>
      <xdr:colOff>294640</xdr:colOff>
      <xdr:row>123</xdr:row>
      <xdr:rowOff>205105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xmlns="" id="{00000000-0008-0000-0200-000008000000}"/>
            </a:ext>
          </a:extLst>
        </xdr:cNvPr>
        <xdr:cNvSpPr/>
      </xdr:nvSpPr>
      <xdr:spPr>
        <a:xfrm>
          <a:off x="5740400" y="25441275"/>
          <a:ext cx="2098040" cy="5384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当前回合数</a:t>
          </a:r>
          <a:r>
            <a:rPr lang="en-US" altLang="zh-CN" sz="1100"/>
            <a:t>/</a:t>
          </a:r>
          <a:r>
            <a:rPr lang="zh-CN" altLang="en-US" sz="1100"/>
            <a:t>总回合数</a:t>
          </a:r>
        </a:p>
      </xdr:txBody>
    </xdr:sp>
    <xdr:clientData/>
  </xdr:twoCellAnchor>
  <xdr:twoCellAnchor>
    <xdr:from>
      <xdr:col>2</xdr:col>
      <xdr:colOff>533400</xdr:colOff>
      <xdr:row>121</xdr:row>
      <xdr:rowOff>93980</xdr:rowOff>
    </xdr:from>
    <xdr:to>
      <xdr:col>9</xdr:col>
      <xdr:colOff>527050</xdr:colOff>
      <xdr:row>121</xdr:row>
      <xdr:rowOff>110490</xdr:rowOff>
    </xdr:to>
    <xdr:cxnSp macro="">
      <xdr:nvCxnSpPr>
        <xdr:cNvPr id="9" name="直接连接符 8">
          <a:extLst>
            <a:ext uri="{FF2B5EF4-FFF2-40B4-BE49-F238E27FC236}">
              <a16:creationId xmlns:a16="http://schemas.microsoft.com/office/drawing/2014/main" xmlns="" id="{00000000-0008-0000-0200-000009000000}"/>
            </a:ext>
          </a:extLst>
        </xdr:cNvPr>
        <xdr:cNvCxnSpPr/>
      </xdr:nvCxnSpPr>
      <xdr:spPr>
        <a:xfrm flipV="1">
          <a:off x="1905000" y="25449530"/>
          <a:ext cx="4794250" cy="16510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148</xdr:row>
          <xdr:rowOff>0</xdr:rowOff>
        </xdr:from>
        <xdr:to>
          <xdr:col>5</xdr:col>
          <xdr:colOff>342900</xdr:colOff>
          <xdr:row>174</xdr:row>
          <xdr:rowOff>57150</xdr:rowOff>
        </xdr:to>
        <xdr:sp macro="" textlink="">
          <xdr:nvSpPr>
            <xdr:cNvPr id="14339" name="Object 3" hidden="1">
              <a:extLst>
                <a:ext uri="{63B3BB69-23CF-44E3-9099-C40C66FF867C}">
                  <a14:compatExt spid="_x0000_s1433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4</xdr:col>
      <xdr:colOff>438150</xdr:colOff>
      <xdr:row>124</xdr:row>
      <xdr:rowOff>36830</xdr:rowOff>
    </xdr:from>
    <xdr:to>
      <xdr:col>11</xdr:col>
      <xdr:colOff>431800</xdr:colOff>
      <xdr:row>124</xdr:row>
      <xdr:rowOff>53340</xdr:rowOff>
    </xdr:to>
    <xdr:cxnSp macro="">
      <xdr:nvCxnSpPr>
        <xdr:cNvPr id="14" name="直接连接符 13">
          <a:extLst>
            <a:ext uri="{FF2B5EF4-FFF2-40B4-BE49-F238E27FC236}">
              <a16:creationId xmlns:a16="http://schemas.microsoft.com/office/drawing/2014/main" xmlns="" id="{00000000-0008-0000-0200-00000E000000}"/>
            </a:ext>
          </a:extLst>
        </xdr:cNvPr>
        <xdr:cNvCxnSpPr/>
      </xdr:nvCxnSpPr>
      <xdr:spPr>
        <a:xfrm flipV="1">
          <a:off x="3181350" y="26021030"/>
          <a:ext cx="4794250" cy="16510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158750</xdr:colOff>
      <xdr:row>124</xdr:row>
      <xdr:rowOff>28575</xdr:rowOff>
    </xdr:from>
    <xdr:to>
      <xdr:col>13</xdr:col>
      <xdr:colOff>199390</xdr:colOff>
      <xdr:row>125</xdr:row>
      <xdr:rowOff>71755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xmlns="" id="{00000000-0008-0000-0200-00000F000000}"/>
            </a:ext>
          </a:extLst>
        </xdr:cNvPr>
        <xdr:cNvSpPr/>
      </xdr:nvSpPr>
      <xdr:spPr>
        <a:xfrm>
          <a:off x="7016750" y="26012775"/>
          <a:ext cx="2098040" cy="25273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舞台背景，根据比赛不同不同</a:t>
          </a:r>
        </a:p>
      </xdr:txBody>
    </xdr:sp>
    <xdr:clientData/>
  </xdr:twoCellAnchor>
  <xdr:twoCellAnchor>
    <xdr:from>
      <xdr:col>4</xdr:col>
      <xdr:colOff>390525</xdr:colOff>
      <xdr:row>139</xdr:row>
      <xdr:rowOff>103505</xdr:rowOff>
    </xdr:from>
    <xdr:to>
      <xdr:col>11</xdr:col>
      <xdr:colOff>384175</xdr:colOff>
      <xdr:row>139</xdr:row>
      <xdr:rowOff>120015</xdr:rowOff>
    </xdr:to>
    <xdr:cxnSp macro="">
      <xdr:nvCxnSpPr>
        <xdr:cNvPr id="16" name="直接连接符 15">
          <a:extLst>
            <a:ext uri="{FF2B5EF4-FFF2-40B4-BE49-F238E27FC236}">
              <a16:creationId xmlns:a16="http://schemas.microsoft.com/office/drawing/2014/main" xmlns="" id="{00000000-0008-0000-0200-000010000000}"/>
            </a:ext>
          </a:extLst>
        </xdr:cNvPr>
        <xdr:cNvCxnSpPr/>
      </xdr:nvCxnSpPr>
      <xdr:spPr>
        <a:xfrm flipV="1">
          <a:off x="3133725" y="29230955"/>
          <a:ext cx="4794250" cy="16510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35560</xdr:colOff>
      <xdr:row>138</xdr:row>
      <xdr:rowOff>19050</xdr:rowOff>
    </xdr:from>
    <xdr:to>
      <xdr:col>12</xdr:col>
      <xdr:colOff>476250</xdr:colOff>
      <xdr:row>139</xdr:row>
      <xdr:rowOff>109855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xmlns="" id="{00000000-0008-0000-0200-000011000000}"/>
            </a:ext>
          </a:extLst>
        </xdr:cNvPr>
        <xdr:cNvSpPr/>
      </xdr:nvSpPr>
      <xdr:spPr>
        <a:xfrm>
          <a:off x="6207760" y="28936950"/>
          <a:ext cx="2498090" cy="30035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胜利标记，回合胜利后点亮对应灯</a:t>
          </a:r>
        </a:p>
      </xdr:txBody>
    </xdr:sp>
    <xdr:clientData/>
  </xdr:twoCellAnchor>
  <xdr:twoCellAnchor>
    <xdr:from>
      <xdr:col>10</xdr:col>
      <xdr:colOff>45720</xdr:colOff>
      <xdr:row>126</xdr:row>
      <xdr:rowOff>152400</xdr:rowOff>
    </xdr:from>
    <xdr:to>
      <xdr:col>13</xdr:col>
      <xdr:colOff>86360</xdr:colOff>
      <xdr:row>129</xdr:row>
      <xdr:rowOff>62230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xmlns="" id="{00000000-0008-0000-0200-000004000000}"/>
            </a:ext>
          </a:extLst>
        </xdr:cNvPr>
        <xdr:cNvSpPr/>
      </xdr:nvSpPr>
      <xdr:spPr>
        <a:xfrm>
          <a:off x="6903720" y="26555700"/>
          <a:ext cx="2098040" cy="5384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在播放宠物展示动作时，这个评分要不断跳，最后再停下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438150</xdr:colOff>
      <xdr:row>35</xdr:row>
      <xdr:rowOff>0</xdr:rowOff>
    </xdr:from>
    <xdr:to>
      <xdr:col>4</xdr:col>
      <xdr:colOff>352425</xdr:colOff>
      <xdr:row>37</xdr:row>
      <xdr:rowOff>76200</xdr:rowOff>
    </xdr:to>
    <xdr:sp macro="" textlink="">
      <xdr:nvSpPr>
        <xdr:cNvPr id="2" name="右箭头 1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SpPr/>
      </xdr:nvSpPr>
      <xdr:spPr>
        <a:xfrm>
          <a:off x="2495550" y="7334250"/>
          <a:ext cx="600075" cy="4953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419100</xdr:colOff>
      <xdr:row>35</xdr:row>
      <xdr:rowOff>123825</xdr:rowOff>
    </xdr:from>
    <xdr:to>
      <xdr:col>4</xdr:col>
      <xdr:colOff>514350</xdr:colOff>
      <xdr:row>37</xdr:row>
      <xdr:rowOff>47625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xmlns="" id="{00000000-0008-0000-0300-000004000000}"/>
            </a:ext>
          </a:extLst>
        </xdr:cNvPr>
        <xdr:cNvSpPr/>
      </xdr:nvSpPr>
      <xdr:spPr>
        <a:xfrm>
          <a:off x="2476500" y="7458075"/>
          <a:ext cx="781050" cy="342900"/>
        </a:xfrm>
        <a:prstGeom prst="flowChartProcess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chemeClr val="dk1"/>
              </a:solidFill>
            </a14:hiddenFill>
          </a:ext>
        </a:extLst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r>
            <a:rPr lang="zh-CN" altLang="en-US" sz="1100" b="1">
              <a:ln>
                <a:noFill/>
              </a:ln>
              <a:solidFill>
                <a:srgbClr val="FFFF00"/>
              </a:solidFill>
              <a:latin typeface="微软雅黑" panose="020B0503020204020204" charset="-122"/>
              <a:ea typeface="微软雅黑" panose="020B0503020204020204" charset="-122"/>
            </a:rPr>
            <a:t>升级</a:t>
          </a:r>
          <a:r>
            <a:rPr lang="zh-CN" altLang="en-US" sz="1100">
              <a:ln>
                <a:noFill/>
              </a:ln>
              <a:noFill/>
            </a:rPr>
            <a:t>成功</a:t>
          </a:r>
        </a:p>
      </xdr:txBody>
    </xdr:sp>
    <xdr:clientData/>
  </xdr:twoCellAnchor>
  <xdr:twoCellAnchor editAs="oneCell">
    <xdr:from>
      <xdr:col>2</xdr:col>
      <xdr:colOff>95249</xdr:colOff>
      <xdr:row>33</xdr:row>
      <xdr:rowOff>112067</xdr:rowOff>
    </xdr:from>
    <xdr:to>
      <xdr:col>5</xdr:col>
      <xdr:colOff>571499</xdr:colOff>
      <xdr:row>57</xdr:row>
      <xdr:rowOff>30480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9689" y="6764327"/>
          <a:ext cx="2510790" cy="467329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32845</xdr:colOff>
      <xdr:row>53</xdr:row>
      <xdr:rowOff>114007</xdr:rowOff>
    </xdr:from>
    <xdr:to>
      <xdr:col>4</xdr:col>
      <xdr:colOff>612034</xdr:colOff>
      <xdr:row>79</xdr:row>
      <xdr:rowOff>142583</xdr:rowOff>
    </xdr:to>
    <xdr:pic>
      <xdr:nvPicPr>
        <xdr:cNvPr id="16" name="图片 15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45" y="11254973"/>
          <a:ext cx="3725723" cy="5493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311150</xdr:colOff>
      <xdr:row>57</xdr:row>
      <xdr:rowOff>200660</xdr:rowOff>
    </xdr:from>
    <xdr:to>
      <xdr:col>6</xdr:col>
      <xdr:colOff>473075</xdr:colOff>
      <xdr:row>57</xdr:row>
      <xdr:rowOff>209550</xdr:rowOff>
    </xdr:to>
    <xdr:cxnSp macro="">
      <xdr:nvCxnSpPr>
        <xdr:cNvPr id="2" name="直接连接符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CxnSpPr/>
      </xdr:nvCxnSpPr>
      <xdr:spPr>
        <a:xfrm flipV="1">
          <a:off x="2778125" y="16755110"/>
          <a:ext cx="2362200" cy="8890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374357</xdr:colOff>
      <xdr:row>55</xdr:row>
      <xdr:rowOff>193334</xdr:rowOff>
    </xdr:from>
    <xdr:to>
      <xdr:col>8</xdr:col>
      <xdr:colOff>347443</xdr:colOff>
      <xdr:row>58</xdr:row>
      <xdr:rowOff>2833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SpPr/>
      </xdr:nvSpPr>
      <xdr:spPr>
        <a:xfrm>
          <a:off x="4228319" y="11879776"/>
          <a:ext cx="2325028" cy="446942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疲劳值，当疲劳值满时，无法训练</a:t>
          </a:r>
        </a:p>
      </xdr:txBody>
    </xdr:sp>
    <xdr:clientData/>
  </xdr:twoCellAnchor>
  <xdr:twoCellAnchor>
    <xdr:from>
      <xdr:col>4</xdr:col>
      <xdr:colOff>82550</xdr:colOff>
      <xdr:row>67</xdr:row>
      <xdr:rowOff>62865</xdr:rowOff>
    </xdr:from>
    <xdr:to>
      <xdr:col>7</xdr:col>
      <xdr:colOff>168275</xdr:colOff>
      <xdr:row>67</xdr:row>
      <xdr:rowOff>72390</xdr:rowOff>
    </xdr:to>
    <xdr:cxnSp macro="">
      <xdr:nvCxnSpPr>
        <xdr:cNvPr id="4" name="直接连接符 3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CxnSpPr/>
      </xdr:nvCxnSpPr>
      <xdr:spPr>
        <a:xfrm flipV="1">
          <a:off x="3235325" y="18712815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347101</xdr:colOff>
      <xdr:row>70</xdr:row>
      <xdr:rowOff>114055</xdr:rowOff>
    </xdr:from>
    <xdr:to>
      <xdr:col>8</xdr:col>
      <xdr:colOff>317256</xdr:colOff>
      <xdr:row>73</xdr:row>
      <xdr:rowOff>27695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SpPr/>
      </xdr:nvSpPr>
      <xdr:spPr>
        <a:xfrm>
          <a:off x="4201063" y="14987709"/>
          <a:ext cx="2322097" cy="551082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可左右切换训练项目，点击中间可打开训练项目列表直接点选</a:t>
          </a:r>
        </a:p>
      </xdr:txBody>
    </xdr:sp>
    <xdr:clientData/>
  </xdr:twoCellAnchor>
  <xdr:twoCellAnchor>
    <xdr:from>
      <xdr:col>5</xdr:col>
      <xdr:colOff>348615</xdr:colOff>
      <xdr:row>67</xdr:row>
      <xdr:rowOff>62865</xdr:rowOff>
    </xdr:from>
    <xdr:to>
      <xdr:col>8</xdr:col>
      <xdr:colOff>487680</xdr:colOff>
      <xdr:row>70</xdr:row>
      <xdr:rowOff>14655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SpPr/>
      </xdr:nvSpPr>
      <xdr:spPr>
        <a:xfrm>
          <a:off x="4202577" y="14299077"/>
          <a:ext cx="2491007" cy="589232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黑色为宠物本身数值，绿色为本次训练增加数值</a:t>
          </a:r>
        </a:p>
      </xdr:txBody>
    </xdr:sp>
    <xdr:clientData/>
  </xdr:twoCellAnchor>
  <xdr:twoCellAnchor>
    <xdr:from>
      <xdr:col>4</xdr:col>
      <xdr:colOff>50653</xdr:colOff>
      <xdr:row>70</xdr:row>
      <xdr:rowOff>106728</xdr:rowOff>
    </xdr:from>
    <xdr:to>
      <xdr:col>7</xdr:col>
      <xdr:colOff>139309</xdr:colOff>
      <xdr:row>70</xdr:row>
      <xdr:rowOff>116253</xdr:rowOff>
    </xdr:to>
    <xdr:cxnSp macro="">
      <xdr:nvCxnSpPr>
        <xdr:cNvPr id="7" name="直接连接符 6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CxnSpPr/>
      </xdr:nvCxnSpPr>
      <xdr:spPr>
        <a:xfrm flipV="1">
          <a:off x="3215884" y="14980382"/>
          <a:ext cx="2367329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335720</xdr:colOff>
      <xdr:row>73</xdr:row>
      <xdr:rowOff>102577</xdr:rowOff>
    </xdr:from>
    <xdr:to>
      <xdr:col>8</xdr:col>
      <xdr:colOff>305875</xdr:colOff>
      <xdr:row>78</xdr:row>
      <xdr:rowOff>91147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SpPr/>
      </xdr:nvSpPr>
      <xdr:spPr>
        <a:xfrm>
          <a:off x="4189682" y="15613673"/>
          <a:ext cx="2322097" cy="1050974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训练按钮，点击消耗资源开始训练，资金不足或疲劳值不足时需要进行提示（</a:t>
          </a:r>
          <a:r>
            <a:rPr lang="zh-CN" altLang="en-US" sz="1100" b="1">
              <a:solidFill>
                <a:srgbClr val="FF0000"/>
              </a:solidFill>
              <a:latin typeface="微软雅黑" panose="020B0503020204020204" charset="-122"/>
              <a:ea typeface="微软雅黑" panose="020B0503020204020204" charset="-122"/>
            </a:rPr>
            <a:t>创建error</a:t>
          </a:r>
          <a:r>
            <a:rPr lang="en-US" altLang="zh-CN" sz="1100" b="1">
              <a:solidFill>
                <a:srgbClr val="FF0000"/>
              </a:solidFill>
              <a:latin typeface="微软雅黑" panose="020B0503020204020204" charset="-122"/>
              <a:ea typeface="微软雅黑" panose="020B0503020204020204" charset="-122"/>
            </a:rPr>
            <a:t>code</a:t>
          </a:r>
          <a:r>
            <a:rPr lang="zh-CN" altLang="en-US" sz="1100" b="1">
              <a:solidFill>
                <a:srgbClr val="FF0000"/>
              </a:solidFill>
              <a:latin typeface="微软雅黑" panose="020B0503020204020204" charset="-122"/>
              <a:ea typeface="微软雅黑" panose="020B0503020204020204" charset="-122"/>
            </a:rPr>
            <a:t>表还是写死你们自己定</a:t>
          </a:r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）</a:t>
          </a:r>
        </a:p>
      </xdr:txBody>
    </xdr:sp>
    <xdr:clientData/>
  </xdr:twoCellAnchor>
  <xdr:twoCellAnchor>
    <xdr:from>
      <xdr:col>3</xdr:col>
      <xdr:colOff>132031</xdr:colOff>
      <xdr:row>73</xdr:row>
      <xdr:rowOff>87923</xdr:rowOff>
    </xdr:from>
    <xdr:to>
      <xdr:col>6</xdr:col>
      <xdr:colOff>293956</xdr:colOff>
      <xdr:row>73</xdr:row>
      <xdr:rowOff>97448</xdr:rowOff>
    </xdr:to>
    <xdr:cxnSp macro="">
      <xdr:nvCxnSpPr>
        <xdr:cNvPr id="9" name="直接连接符 8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CxnSpPr/>
      </xdr:nvCxnSpPr>
      <xdr:spPr>
        <a:xfrm flipV="1">
          <a:off x="2608531" y="15599019"/>
          <a:ext cx="2367329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351691</xdr:colOff>
      <xdr:row>59</xdr:row>
      <xdr:rowOff>169986</xdr:rowOff>
    </xdr:from>
    <xdr:to>
      <xdr:col>11</xdr:col>
      <xdr:colOff>600808</xdr:colOff>
      <xdr:row>62</xdr:row>
      <xdr:rowOff>124558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SpPr/>
      </xdr:nvSpPr>
      <xdr:spPr>
        <a:xfrm>
          <a:off x="4205653" y="12706351"/>
          <a:ext cx="4879732" cy="59201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宠物样子，需要根据训练做出动画，</a:t>
          </a:r>
          <a:r>
            <a:rPr lang="zh-CN" altLang="en-US" sz="1100" b="1">
              <a:latin typeface="微软雅黑" panose="020B0503020204020204" charset="-122"/>
              <a:ea typeface="微软雅黑" panose="020B0503020204020204" charset="-122"/>
            </a:rPr>
            <a:t>动画播出完毕才能点击继续下一次训练（与战斗中动画同资源即可）</a:t>
          </a:r>
        </a:p>
      </xdr:txBody>
    </xdr:sp>
    <xdr:clientData/>
  </xdr:twoCellAnchor>
  <xdr:twoCellAnchor>
    <xdr:from>
      <xdr:col>3</xdr:col>
      <xdr:colOff>180975</xdr:colOff>
      <xdr:row>62</xdr:row>
      <xdr:rowOff>133350</xdr:rowOff>
    </xdr:from>
    <xdr:to>
      <xdr:col>6</xdr:col>
      <xdr:colOff>342900</xdr:colOff>
      <xdr:row>62</xdr:row>
      <xdr:rowOff>142875</xdr:rowOff>
    </xdr:to>
    <xdr:cxnSp macro="">
      <xdr:nvCxnSpPr>
        <xdr:cNvPr id="11" name="直接连接符 10">
          <a:extLst>
            <a:ext uri="{FF2B5EF4-FFF2-40B4-BE49-F238E27FC236}">
              <a16:creationId xmlns:a16="http://schemas.microsoft.com/office/drawing/2014/main" xmlns="" id="{00000000-0008-0000-0400-00000B000000}"/>
            </a:ext>
          </a:extLst>
        </xdr:cNvPr>
        <xdr:cNvCxnSpPr/>
      </xdr:nvCxnSpPr>
      <xdr:spPr>
        <a:xfrm flipV="1">
          <a:off x="2647950" y="17735550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657225</xdr:colOff>
          <xdr:row>84</xdr:row>
          <xdr:rowOff>57150</xdr:rowOff>
        </xdr:from>
        <xdr:to>
          <xdr:col>4</xdr:col>
          <xdr:colOff>619125</xdr:colOff>
          <xdr:row>110</xdr:row>
          <xdr:rowOff>95250</xdr:rowOff>
        </xdr:to>
        <xdr:sp macro="" textlink="">
          <xdr:nvSpPr>
            <xdr:cNvPr id="8195" name="Object 3" hidden="1">
              <a:extLst>
                <a:ext uri="{63B3BB69-23CF-44E3-9099-C40C66FF867C}">
                  <a14:compatExt spid="_x0000_s819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5</xdr:col>
      <xdr:colOff>374650</xdr:colOff>
      <xdr:row>95</xdr:row>
      <xdr:rowOff>114300</xdr:rowOff>
    </xdr:from>
    <xdr:to>
      <xdr:col>8</xdr:col>
      <xdr:colOff>344805</xdr:colOff>
      <xdr:row>97</xdr:row>
      <xdr:rowOff>132080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xmlns="" id="{00000000-0008-0000-0400-00000C000000}"/>
            </a:ext>
          </a:extLst>
        </xdr:cNvPr>
        <xdr:cNvSpPr/>
      </xdr:nvSpPr>
      <xdr:spPr>
        <a:xfrm>
          <a:off x="4213225" y="24631650"/>
          <a:ext cx="2322830" cy="4368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当前选中的训练项目</a:t>
          </a:r>
        </a:p>
      </xdr:txBody>
    </xdr:sp>
    <xdr:clientData/>
  </xdr:twoCellAnchor>
  <xdr:twoCellAnchor>
    <xdr:from>
      <xdr:col>3</xdr:col>
      <xdr:colOff>318135</xdr:colOff>
      <xdr:row>95</xdr:row>
      <xdr:rowOff>114300</xdr:rowOff>
    </xdr:from>
    <xdr:to>
      <xdr:col>6</xdr:col>
      <xdr:colOff>480060</xdr:colOff>
      <xdr:row>95</xdr:row>
      <xdr:rowOff>123825</xdr:rowOff>
    </xdr:to>
    <xdr:cxnSp macro="">
      <xdr:nvCxnSpPr>
        <xdr:cNvPr id="13" name="直接连接符 12">
          <a:extLst>
            <a:ext uri="{FF2B5EF4-FFF2-40B4-BE49-F238E27FC236}">
              <a16:creationId xmlns:a16="http://schemas.microsoft.com/office/drawing/2014/main" xmlns="" id="{00000000-0008-0000-0400-00000D000000}"/>
            </a:ext>
          </a:extLst>
        </xdr:cNvPr>
        <xdr:cNvCxnSpPr/>
      </xdr:nvCxnSpPr>
      <xdr:spPr>
        <a:xfrm flipV="1">
          <a:off x="2785110" y="24631650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188302</xdr:colOff>
      <xdr:row>63</xdr:row>
      <xdr:rowOff>126024</xdr:rowOff>
    </xdr:from>
    <xdr:to>
      <xdr:col>6</xdr:col>
      <xdr:colOff>350227</xdr:colOff>
      <xdr:row>63</xdr:row>
      <xdr:rowOff>135549</xdr:rowOff>
    </xdr:to>
    <xdr:cxnSp macro="">
      <xdr:nvCxnSpPr>
        <xdr:cNvPr id="17" name="直接连接符 16">
          <a:extLst>
            <a:ext uri="{FF2B5EF4-FFF2-40B4-BE49-F238E27FC236}">
              <a16:creationId xmlns:a16="http://schemas.microsoft.com/office/drawing/2014/main" xmlns="" id="{00000000-0008-0000-0400-00000B000000}"/>
            </a:ext>
          </a:extLst>
        </xdr:cNvPr>
        <xdr:cNvCxnSpPr/>
      </xdr:nvCxnSpPr>
      <xdr:spPr>
        <a:xfrm flipV="1">
          <a:off x="2664802" y="13512312"/>
          <a:ext cx="2367329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351691</xdr:colOff>
      <xdr:row>63</xdr:row>
      <xdr:rowOff>126024</xdr:rowOff>
    </xdr:from>
    <xdr:to>
      <xdr:col>8</xdr:col>
      <xdr:colOff>395654</xdr:colOff>
      <xdr:row>66</xdr:row>
      <xdr:rowOff>80596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SpPr/>
      </xdr:nvSpPr>
      <xdr:spPr>
        <a:xfrm>
          <a:off x="4205653" y="13512312"/>
          <a:ext cx="2395905" cy="59201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latin typeface="微软雅黑" panose="020B0503020204020204" charset="-122"/>
              <a:ea typeface="微软雅黑" panose="020B0503020204020204" charset="-122"/>
            </a:rPr>
            <a:t>宠物等级，以及经验条，每次训练</a:t>
          </a:r>
          <a:r>
            <a:rPr lang="en-US" altLang="zh-CN" sz="1100" b="1">
              <a:latin typeface="微软雅黑" panose="020B0503020204020204" charset="-122"/>
              <a:ea typeface="微软雅黑" panose="020B0503020204020204" charset="-122"/>
            </a:rPr>
            <a:t>+1</a:t>
          </a:r>
          <a:endParaRPr lang="zh-CN" altLang="en-US" sz="1100" b="1">
            <a:latin typeface="微软雅黑" panose="020B0503020204020204" charset="-122"/>
            <a:ea typeface="微软雅黑" panose="020B0503020204020204" charset="-122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57150</xdr:rowOff>
    </xdr:from>
    <xdr:to>
      <xdr:col>6</xdr:col>
      <xdr:colOff>294809</xdr:colOff>
      <xdr:row>59</xdr:row>
      <xdr:rowOff>161100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4876800"/>
          <a:ext cx="3723809" cy="6600000"/>
        </a:xfrm>
        <a:prstGeom prst="rect">
          <a:avLst/>
        </a:prstGeom>
      </xdr:spPr>
    </xdr:pic>
    <xdr:clientData/>
  </xdr:twoCellAnchor>
  <xdr:twoCellAnchor>
    <xdr:from>
      <xdr:col>4</xdr:col>
      <xdr:colOff>390525</xdr:colOff>
      <xdr:row>39</xdr:row>
      <xdr:rowOff>57150</xdr:rowOff>
    </xdr:from>
    <xdr:to>
      <xdr:col>8</xdr:col>
      <xdr:colOff>133350</xdr:colOff>
      <xdr:row>39</xdr:row>
      <xdr:rowOff>66675</xdr:rowOff>
    </xdr:to>
    <xdr:cxnSp macro="">
      <xdr:nvCxnSpPr>
        <xdr:cNvPr id="5" name="直接连接符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CxnSpPr/>
      </xdr:nvCxnSpPr>
      <xdr:spPr>
        <a:xfrm flipV="1">
          <a:off x="3133725" y="7181850"/>
          <a:ext cx="2486025" cy="95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219075</xdr:colOff>
      <xdr:row>39</xdr:row>
      <xdr:rowOff>38099</xdr:rowOff>
    </xdr:from>
    <xdr:to>
      <xdr:col>12</xdr:col>
      <xdr:colOff>285750</xdr:colOff>
      <xdr:row>46</xdr:row>
      <xdr:rowOff>180974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xmlns="" id="{00000000-0008-0000-0500-000003000000}"/>
            </a:ext>
          </a:extLst>
        </xdr:cNvPr>
        <xdr:cNvSpPr/>
      </xdr:nvSpPr>
      <xdr:spPr>
        <a:xfrm>
          <a:off x="5019675" y="7162799"/>
          <a:ext cx="3495675" cy="16097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1</a:t>
          </a:r>
          <a:r>
            <a:rPr lang="zh-CN" altLang="en-US" sz="1100"/>
            <a:t>、点击屏幕中的宠物可弹出宠物栏</a:t>
          </a:r>
          <a:endParaRPr lang="en-US" altLang="zh-CN" sz="1100"/>
        </a:p>
        <a:p>
          <a:pPr algn="l"/>
          <a:endParaRPr lang="en-US" altLang="zh-CN" sz="1100"/>
        </a:p>
        <a:p>
          <a:pPr algn="l"/>
          <a:r>
            <a:rPr lang="en-US" altLang="zh-CN" sz="1100"/>
            <a:t>2</a:t>
          </a:r>
          <a:r>
            <a:rPr lang="zh-CN" altLang="en-US" sz="1100"/>
            <a:t>、玩家点击空的宠物栏时，提示：没有宠物可以替换</a:t>
          </a:r>
          <a:endParaRPr lang="en-US" altLang="zh-CN" sz="1100"/>
        </a:p>
        <a:p>
          <a:pPr algn="l"/>
          <a:endParaRPr lang="en-US" altLang="zh-CN" sz="1100"/>
        </a:p>
        <a:p>
          <a:pPr algn="l"/>
          <a:r>
            <a:rPr lang="en-US" altLang="zh-CN" sz="1100"/>
            <a:t>3</a:t>
          </a:r>
          <a:r>
            <a:rPr lang="zh-CN" altLang="en-US" sz="1100"/>
            <a:t>、点击未解锁的宠物栏，弹出是否要解锁提示</a:t>
          </a:r>
          <a:endParaRPr lang="en-US" altLang="zh-CN" sz="1100"/>
        </a:p>
        <a:p>
          <a:pPr algn="l"/>
          <a:endParaRPr lang="en-US" altLang="zh-CN" sz="1100"/>
        </a:p>
        <a:p>
          <a:pPr algn="l"/>
          <a:r>
            <a:rPr lang="en-US" altLang="zh-CN" sz="1100"/>
            <a:t>PS:</a:t>
          </a:r>
          <a:r>
            <a:rPr lang="zh-CN" altLang="en-US" sz="1100"/>
            <a:t>宠物栏需要有，有宠物，无宠物，未开启三种状态</a:t>
          </a:r>
          <a:endParaRPr lang="en-US" altLang="zh-CN" sz="1100"/>
        </a:p>
        <a:p>
          <a:pPr algn="l"/>
          <a:r>
            <a:rPr lang="zh-CN" altLang="en-US" sz="1100"/>
            <a:t>（有宠物则显示宠物头像）</a:t>
          </a:r>
          <a:endParaRPr lang="en-US" altLang="zh-CN" sz="1100"/>
        </a:p>
      </xdr:txBody>
    </xdr:sp>
    <xdr:clientData/>
  </xdr:twoCellAnchor>
  <xdr:twoCellAnchor editAs="oneCell">
    <xdr:from>
      <xdr:col>13</xdr:col>
      <xdr:colOff>247650</xdr:colOff>
      <xdr:row>28</xdr:row>
      <xdr:rowOff>104775</xdr:rowOff>
    </xdr:from>
    <xdr:to>
      <xdr:col>18</xdr:col>
      <xdr:colOff>523412</xdr:colOff>
      <xdr:row>60</xdr:row>
      <xdr:rowOff>2985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xmlns="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63050" y="4924425"/>
          <a:ext cx="3704762" cy="660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619125</xdr:colOff>
      <xdr:row>75</xdr:row>
      <xdr:rowOff>85725</xdr:rowOff>
    </xdr:from>
    <xdr:to>
      <xdr:col>5</xdr:col>
      <xdr:colOff>152400</xdr:colOff>
      <xdr:row>100</xdr:row>
      <xdr:rowOff>19050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xmlns="" id="{00000000-0008-0000-06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5801975"/>
          <a:ext cx="2962275" cy="517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45</xdr:row>
          <xdr:rowOff>0</xdr:rowOff>
        </xdr:from>
        <xdr:to>
          <xdr:col>5</xdr:col>
          <xdr:colOff>371475</xdr:colOff>
          <xdr:row>71</xdr:row>
          <xdr:rowOff>38100</xdr:rowOff>
        </xdr:to>
        <xdr:sp macro="" textlink="">
          <xdr:nvSpPr>
            <xdr:cNvPr id="11265" name="Object 1" hidden="1">
              <a:extLst>
                <a:ext uri="{63B3BB69-23CF-44E3-9099-C40C66FF867C}">
                  <a14:compatExt spid="_x0000_s1126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5</xdr:col>
      <xdr:colOff>209550</xdr:colOff>
      <xdr:row>70</xdr:row>
      <xdr:rowOff>28575</xdr:rowOff>
    </xdr:from>
    <xdr:to>
      <xdr:col>8</xdr:col>
      <xdr:colOff>514350</xdr:colOff>
      <xdr:row>70</xdr:row>
      <xdr:rowOff>38100</xdr:rowOff>
    </xdr:to>
    <xdr:cxnSp macro="">
      <xdr:nvCxnSpPr>
        <xdr:cNvPr id="2" name="直接连接符 1">
          <a:extLst>
            <a:ext uri="{FF2B5EF4-FFF2-40B4-BE49-F238E27FC236}">
              <a16:creationId xmlns:a16="http://schemas.microsoft.com/office/drawing/2014/main" xmlns="" id="{00000000-0008-0000-0600-000002000000}"/>
            </a:ext>
          </a:extLst>
        </xdr:cNvPr>
        <xdr:cNvCxnSpPr/>
      </xdr:nvCxnSpPr>
      <xdr:spPr>
        <a:xfrm flipV="1">
          <a:off x="3638550" y="14697075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475615</xdr:colOff>
      <xdr:row>70</xdr:row>
      <xdr:rowOff>28575</xdr:rowOff>
    </xdr:from>
    <xdr:to>
      <xdr:col>10</xdr:col>
      <xdr:colOff>312420</xdr:colOff>
      <xdr:row>71</xdr:row>
      <xdr:rowOff>142875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xmlns="" id="{00000000-0008-0000-0600-000003000000}"/>
            </a:ext>
          </a:extLst>
        </xdr:cNvPr>
        <xdr:cNvSpPr/>
      </xdr:nvSpPr>
      <xdr:spPr>
        <a:xfrm>
          <a:off x="4590415" y="14697075"/>
          <a:ext cx="2580005" cy="3238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宠物详情入口，可打开宠物状态面板</a:t>
          </a:r>
        </a:p>
      </xdr:txBody>
    </xdr:sp>
    <xdr:clientData/>
  </xdr:twoCellAnchor>
  <xdr:twoCellAnchor>
    <xdr:from>
      <xdr:col>4</xdr:col>
      <xdr:colOff>333375</xdr:colOff>
      <xdr:row>88</xdr:row>
      <xdr:rowOff>142875</xdr:rowOff>
    </xdr:from>
    <xdr:to>
      <xdr:col>7</xdr:col>
      <xdr:colOff>638175</xdr:colOff>
      <xdr:row>88</xdr:row>
      <xdr:rowOff>152400</xdr:rowOff>
    </xdr:to>
    <xdr:cxnSp macro="">
      <xdr:nvCxnSpPr>
        <xdr:cNvPr id="4" name="直接连接符 3">
          <a:extLst>
            <a:ext uri="{FF2B5EF4-FFF2-40B4-BE49-F238E27FC236}">
              <a16:creationId xmlns:a16="http://schemas.microsoft.com/office/drawing/2014/main" xmlns="" id="{00000000-0008-0000-0600-000004000000}"/>
            </a:ext>
          </a:extLst>
        </xdr:cNvPr>
        <xdr:cNvCxnSpPr/>
      </xdr:nvCxnSpPr>
      <xdr:spPr>
        <a:xfrm flipV="1">
          <a:off x="3076575" y="18583275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598805</xdr:colOff>
      <xdr:row>88</xdr:row>
      <xdr:rowOff>142875</xdr:rowOff>
    </xdr:from>
    <xdr:to>
      <xdr:col>10</xdr:col>
      <xdr:colOff>482600</xdr:colOff>
      <xdr:row>90</xdr:row>
      <xdr:rowOff>47625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xmlns="" id="{00000000-0008-0000-0600-000005000000}"/>
            </a:ext>
          </a:extLst>
        </xdr:cNvPr>
        <xdr:cNvSpPr/>
      </xdr:nvSpPr>
      <xdr:spPr>
        <a:xfrm>
          <a:off x="4027805" y="18583275"/>
          <a:ext cx="3312795" cy="3238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已装备的技能，显示技能名字（</a:t>
          </a:r>
          <a:r>
            <a:rPr lang="en-US" altLang="zh-CN" sz="1100">
              <a:latin typeface="微软雅黑" panose="020B0503020204020204" charset="-122"/>
              <a:ea typeface="微软雅黑" panose="020B0503020204020204" charset="-122"/>
            </a:rPr>
            <a:t>10</a:t>
          </a:r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个字以内）</a:t>
          </a:r>
        </a:p>
      </xdr:txBody>
    </xdr:sp>
    <xdr:clientData/>
  </xdr:twoCellAnchor>
  <xdr:twoCellAnchor>
    <xdr:from>
      <xdr:col>4</xdr:col>
      <xdr:colOff>333375</xdr:colOff>
      <xdr:row>90</xdr:row>
      <xdr:rowOff>114300</xdr:rowOff>
    </xdr:from>
    <xdr:to>
      <xdr:col>7</xdr:col>
      <xdr:colOff>638175</xdr:colOff>
      <xdr:row>90</xdr:row>
      <xdr:rowOff>123825</xdr:rowOff>
    </xdr:to>
    <xdr:cxnSp macro="">
      <xdr:nvCxnSpPr>
        <xdr:cNvPr id="6" name="直接连接符 5">
          <a:extLst>
            <a:ext uri="{FF2B5EF4-FFF2-40B4-BE49-F238E27FC236}">
              <a16:creationId xmlns:a16="http://schemas.microsoft.com/office/drawing/2014/main" xmlns="" id="{00000000-0008-0000-0600-000006000000}"/>
            </a:ext>
          </a:extLst>
        </xdr:cNvPr>
        <xdr:cNvCxnSpPr/>
      </xdr:nvCxnSpPr>
      <xdr:spPr>
        <a:xfrm flipV="1">
          <a:off x="3076575" y="18973800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598170</xdr:colOff>
      <xdr:row>90</xdr:row>
      <xdr:rowOff>114300</xdr:rowOff>
    </xdr:from>
    <xdr:to>
      <xdr:col>10</xdr:col>
      <xdr:colOff>481965</xdr:colOff>
      <xdr:row>92</xdr:row>
      <xdr:rowOff>19050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xmlns="" id="{00000000-0008-0000-0600-000007000000}"/>
            </a:ext>
          </a:extLst>
        </xdr:cNvPr>
        <xdr:cNvSpPr/>
      </xdr:nvSpPr>
      <xdr:spPr>
        <a:xfrm>
          <a:off x="4027170" y="18973800"/>
          <a:ext cx="3312795" cy="3238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没有装备技能的空栏点击后打开技能选择界面</a:t>
          </a:r>
        </a:p>
      </xdr:txBody>
    </xdr:sp>
    <xdr:clientData/>
  </xdr:twoCellAnchor>
  <xdr:twoCellAnchor>
    <xdr:from>
      <xdr:col>4</xdr:col>
      <xdr:colOff>333375</xdr:colOff>
      <xdr:row>92</xdr:row>
      <xdr:rowOff>104775</xdr:rowOff>
    </xdr:from>
    <xdr:to>
      <xdr:col>7</xdr:col>
      <xdr:colOff>638175</xdr:colOff>
      <xdr:row>92</xdr:row>
      <xdr:rowOff>114300</xdr:rowOff>
    </xdr:to>
    <xdr:cxnSp macro="">
      <xdr:nvCxnSpPr>
        <xdr:cNvPr id="8" name="直接连接符 7">
          <a:extLst>
            <a:ext uri="{FF2B5EF4-FFF2-40B4-BE49-F238E27FC236}">
              <a16:creationId xmlns:a16="http://schemas.microsoft.com/office/drawing/2014/main" xmlns="" id="{00000000-0008-0000-0600-000008000000}"/>
            </a:ext>
          </a:extLst>
        </xdr:cNvPr>
        <xdr:cNvCxnSpPr/>
      </xdr:nvCxnSpPr>
      <xdr:spPr>
        <a:xfrm flipV="1">
          <a:off x="3076575" y="19383375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597535</xdr:colOff>
      <xdr:row>92</xdr:row>
      <xdr:rowOff>104774</xdr:rowOff>
    </xdr:from>
    <xdr:to>
      <xdr:col>10</xdr:col>
      <xdr:colOff>481330</xdr:colOff>
      <xdr:row>95</xdr:row>
      <xdr:rowOff>91440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xmlns="" id="{00000000-0008-0000-0600-000009000000}"/>
            </a:ext>
          </a:extLst>
        </xdr:cNvPr>
        <xdr:cNvSpPr/>
      </xdr:nvSpPr>
      <xdr:spPr>
        <a:xfrm>
          <a:off x="3683635" y="18415634"/>
          <a:ext cx="2969895" cy="581026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没有开启的技能槽，需要花费钻石开孔</a:t>
          </a:r>
          <a:r>
            <a:rPr lang="zh-CN" altLang="en-US" sz="1100" b="1">
              <a:solidFill>
                <a:srgbClr val="FF0000"/>
              </a:solidFill>
              <a:latin typeface="微软雅黑" panose="020B0503020204020204" charset="-122"/>
              <a:ea typeface="微软雅黑" panose="020B0503020204020204" charset="-122"/>
            </a:rPr>
            <a:t>（相关配表）</a:t>
          </a:r>
        </a:p>
      </xdr:txBody>
    </xdr:sp>
    <xdr:clientData/>
  </xdr:twoCellAnchor>
  <xdr:twoCellAnchor>
    <xdr:from>
      <xdr:col>4</xdr:col>
      <xdr:colOff>304800</xdr:colOff>
      <xdr:row>95</xdr:row>
      <xdr:rowOff>76200</xdr:rowOff>
    </xdr:from>
    <xdr:to>
      <xdr:col>7</xdr:col>
      <xdr:colOff>609600</xdr:colOff>
      <xdr:row>95</xdr:row>
      <xdr:rowOff>85725</xdr:rowOff>
    </xdr:to>
    <xdr:cxnSp macro="">
      <xdr:nvCxnSpPr>
        <xdr:cNvPr id="10" name="直接连接符 9">
          <a:extLst>
            <a:ext uri="{FF2B5EF4-FFF2-40B4-BE49-F238E27FC236}">
              <a16:creationId xmlns:a16="http://schemas.microsoft.com/office/drawing/2014/main" xmlns="" id="{00000000-0008-0000-0600-00000A000000}"/>
            </a:ext>
          </a:extLst>
        </xdr:cNvPr>
        <xdr:cNvCxnSpPr/>
      </xdr:nvCxnSpPr>
      <xdr:spPr>
        <a:xfrm flipV="1">
          <a:off x="3048000" y="19983450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568325</xdr:colOff>
      <xdr:row>95</xdr:row>
      <xdr:rowOff>76200</xdr:rowOff>
    </xdr:from>
    <xdr:to>
      <xdr:col>10</xdr:col>
      <xdr:colOff>452120</xdr:colOff>
      <xdr:row>97</xdr:row>
      <xdr:rowOff>167640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xmlns="" id="{00000000-0008-0000-0600-00000B000000}"/>
            </a:ext>
          </a:extLst>
        </xdr:cNvPr>
        <xdr:cNvSpPr/>
      </xdr:nvSpPr>
      <xdr:spPr>
        <a:xfrm>
          <a:off x="3654425" y="18981420"/>
          <a:ext cx="2969895" cy="4876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 b="1">
              <a:solidFill>
                <a:sysClr val="windowText" lastClr="000000"/>
              </a:solidFill>
              <a:latin typeface="微软雅黑" panose="020B0503020204020204" charset="-122"/>
              <a:ea typeface="微软雅黑" panose="020B0503020204020204" charset="-122"/>
            </a:rPr>
            <a:t>30</a:t>
          </a:r>
          <a:r>
            <a:rPr lang="zh-CN" altLang="en-US" sz="1100" b="1">
              <a:solidFill>
                <a:sysClr val="windowText" lastClr="000000"/>
              </a:solidFill>
              <a:latin typeface="微软雅黑" panose="020B0503020204020204" charset="-122"/>
              <a:ea typeface="微软雅黑" panose="020B0503020204020204" charset="-122"/>
            </a:rPr>
            <a:t>个字的技能描述</a:t>
          </a:r>
        </a:p>
      </xdr:txBody>
    </xdr:sp>
    <xdr:clientData/>
  </xdr:twoCellAnchor>
  <xdr:twoCellAnchor>
    <xdr:from>
      <xdr:col>4</xdr:col>
      <xdr:colOff>361950</xdr:colOff>
      <xdr:row>82</xdr:row>
      <xdr:rowOff>200025</xdr:rowOff>
    </xdr:from>
    <xdr:to>
      <xdr:col>7</xdr:col>
      <xdr:colOff>666750</xdr:colOff>
      <xdr:row>83</xdr:row>
      <xdr:rowOff>0</xdr:rowOff>
    </xdr:to>
    <xdr:cxnSp macro="">
      <xdr:nvCxnSpPr>
        <xdr:cNvPr id="12" name="直接连接符 11">
          <a:extLst>
            <a:ext uri="{FF2B5EF4-FFF2-40B4-BE49-F238E27FC236}">
              <a16:creationId xmlns:a16="http://schemas.microsoft.com/office/drawing/2014/main" xmlns="" id="{00000000-0008-0000-0600-00000C000000}"/>
            </a:ext>
          </a:extLst>
        </xdr:cNvPr>
        <xdr:cNvCxnSpPr/>
      </xdr:nvCxnSpPr>
      <xdr:spPr>
        <a:xfrm flipV="1">
          <a:off x="3105150" y="17383125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645795</xdr:colOff>
      <xdr:row>83</xdr:row>
      <xdr:rowOff>0</xdr:rowOff>
    </xdr:from>
    <xdr:to>
      <xdr:col>10</xdr:col>
      <xdr:colOff>529590</xdr:colOff>
      <xdr:row>84</xdr:row>
      <xdr:rowOff>114300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xmlns="" id="{00000000-0008-0000-0600-00000D000000}"/>
            </a:ext>
          </a:extLst>
        </xdr:cNvPr>
        <xdr:cNvSpPr/>
      </xdr:nvSpPr>
      <xdr:spPr>
        <a:xfrm>
          <a:off x="4074795" y="17392650"/>
          <a:ext cx="3312795" cy="3238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宠物各项属性值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571500</xdr:colOff>
          <xdr:row>102</xdr:row>
          <xdr:rowOff>190500</xdr:rowOff>
        </xdr:from>
        <xdr:to>
          <xdr:col>5</xdr:col>
          <xdr:colOff>257175</xdr:colOff>
          <xdr:row>129</xdr:row>
          <xdr:rowOff>38100</xdr:rowOff>
        </xdr:to>
        <xdr:sp macro="" textlink="">
          <xdr:nvSpPr>
            <xdr:cNvPr id="11269" name="Object 5" hidden="1">
              <a:extLst>
                <a:ext uri="{63B3BB69-23CF-44E3-9099-C40C66FF867C}">
                  <a14:compatExt spid="_x0000_s1126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4</xdr:col>
      <xdr:colOff>323850</xdr:colOff>
      <xdr:row>115</xdr:row>
      <xdr:rowOff>76200</xdr:rowOff>
    </xdr:from>
    <xdr:to>
      <xdr:col>7</xdr:col>
      <xdr:colOff>628650</xdr:colOff>
      <xdr:row>115</xdr:row>
      <xdr:rowOff>85725</xdr:rowOff>
    </xdr:to>
    <xdr:cxnSp macro="">
      <xdr:nvCxnSpPr>
        <xdr:cNvPr id="14" name="直接连接符 13">
          <a:extLst>
            <a:ext uri="{FF2B5EF4-FFF2-40B4-BE49-F238E27FC236}">
              <a16:creationId xmlns:a16="http://schemas.microsoft.com/office/drawing/2014/main" xmlns="" id="{00000000-0008-0000-0600-00000E000000}"/>
            </a:ext>
          </a:extLst>
        </xdr:cNvPr>
        <xdr:cNvCxnSpPr/>
      </xdr:nvCxnSpPr>
      <xdr:spPr>
        <a:xfrm flipV="1">
          <a:off x="3067050" y="24174450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586740</xdr:colOff>
      <xdr:row>115</xdr:row>
      <xdr:rowOff>76200</xdr:rowOff>
    </xdr:from>
    <xdr:to>
      <xdr:col>10</xdr:col>
      <xdr:colOff>470535</xdr:colOff>
      <xdr:row>116</xdr:row>
      <xdr:rowOff>190500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xmlns="" id="{00000000-0008-0000-0600-00000F000000}"/>
            </a:ext>
          </a:extLst>
        </xdr:cNvPr>
        <xdr:cNvSpPr/>
      </xdr:nvSpPr>
      <xdr:spPr>
        <a:xfrm>
          <a:off x="4015740" y="24174450"/>
          <a:ext cx="3312795" cy="3238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ysClr val="windowText" lastClr="000000"/>
              </a:solidFill>
              <a:latin typeface="微软雅黑" panose="020B0503020204020204" charset="-122"/>
              <a:ea typeface="微软雅黑" panose="020B0503020204020204" charset="-122"/>
            </a:rPr>
            <a:t>当前选中的技能，点击技能切换</a:t>
          </a:r>
        </a:p>
      </xdr:txBody>
    </xdr:sp>
    <xdr:clientData/>
  </xdr:twoCellAnchor>
  <xdr:twoCellAnchor>
    <xdr:from>
      <xdr:col>4</xdr:col>
      <xdr:colOff>276225</xdr:colOff>
      <xdr:row>124</xdr:row>
      <xdr:rowOff>114300</xdr:rowOff>
    </xdr:from>
    <xdr:to>
      <xdr:col>7</xdr:col>
      <xdr:colOff>581025</xdr:colOff>
      <xdr:row>124</xdr:row>
      <xdr:rowOff>123825</xdr:rowOff>
    </xdr:to>
    <xdr:cxnSp macro="">
      <xdr:nvCxnSpPr>
        <xdr:cNvPr id="16" name="直接连接符 15">
          <a:extLst>
            <a:ext uri="{FF2B5EF4-FFF2-40B4-BE49-F238E27FC236}">
              <a16:creationId xmlns:a16="http://schemas.microsoft.com/office/drawing/2014/main" xmlns="" id="{00000000-0008-0000-0600-000010000000}"/>
            </a:ext>
          </a:extLst>
        </xdr:cNvPr>
        <xdr:cNvCxnSpPr/>
      </xdr:nvCxnSpPr>
      <xdr:spPr>
        <a:xfrm flipV="1">
          <a:off x="3019425" y="26098500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538480</xdr:colOff>
      <xdr:row>124</xdr:row>
      <xdr:rowOff>114300</xdr:rowOff>
    </xdr:from>
    <xdr:to>
      <xdr:col>10</xdr:col>
      <xdr:colOff>422275</xdr:colOff>
      <xdr:row>126</xdr:row>
      <xdr:rowOff>19050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xmlns="" id="{00000000-0008-0000-0600-000011000000}"/>
            </a:ext>
          </a:extLst>
        </xdr:cNvPr>
        <xdr:cNvSpPr/>
      </xdr:nvSpPr>
      <xdr:spPr>
        <a:xfrm>
          <a:off x="3967480" y="26098500"/>
          <a:ext cx="3312795" cy="3238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 b="1">
              <a:solidFill>
                <a:sysClr val="windowText" lastClr="000000"/>
              </a:solidFill>
              <a:latin typeface="微软雅黑" panose="020B0503020204020204" charset="-122"/>
              <a:ea typeface="微软雅黑" panose="020B0503020204020204" charset="-122"/>
            </a:rPr>
            <a:t>30</a:t>
          </a:r>
          <a:r>
            <a:rPr lang="zh-CN" altLang="en-US" sz="1100" b="1">
              <a:solidFill>
                <a:sysClr val="windowText" lastClr="000000"/>
              </a:solidFill>
              <a:latin typeface="微软雅黑" panose="020B0503020204020204" charset="-122"/>
              <a:ea typeface="微软雅黑" panose="020B0503020204020204" charset="-122"/>
            </a:rPr>
            <a:t>个字的技能描述</a:t>
          </a:r>
        </a:p>
      </xdr:txBody>
    </xdr:sp>
    <xdr:clientData/>
  </xdr:twoCellAnchor>
  <xdr:twoCellAnchor>
    <xdr:from>
      <xdr:col>3</xdr:col>
      <xdr:colOff>447675</xdr:colOff>
      <xdr:row>121</xdr:row>
      <xdr:rowOff>76200</xdr:rowOff>
    </xdr:from>
    <xdr:to>
      <xdr:col>7</xdr:col>
      <xdr:colOff>600075</xdr:colOff>
      <xdr:row>121</xdr:row>
      <xdr:rowOff>85725</xdr:rowOff>
    </xdr:to>
    <xdr:cxnSp macro="">
      <xdr:nvCxnSpPr>
        <xdr:cNvPr id="18" name="直接连接符 17">
          <a:extLst>
            <a:ext uri="{FF2B5EF4-FFF2-40B4-BE49-F238E27FC236}">
              <a16:creationId xmlns:a16="http://schemas.microsoft.com/office/drawing/2014/main" xmlns="" id="{00000000-0008-0000-0600-000012000000}"/>
            </a:ext>
          </a:extLst>
        </xdr:cNvPr>
        <xdr:cNvCxnSpPr/>
      </xdr:nvCxnSpPr>
      <xdr:spPr>
        <a:xfrm flipV="1">
          <a:off x="2505075" y="25431750"/>
          <a:ext cx="28956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557530</xdr:colOff>
      <xdr:row>121</xdr:row>
      <xdr:rowOff>76200</xdr:rowOff>
    </xdr:from>
    <xdr:to>
      <xdr:col>10</xdr:col>
      <xdr:colOff>441325</xdr:colOff>
      <xdr:row>122</xdr:row>
      <xdr:rowOff>190500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xmlns="" id="{00000000-0008-0000-0600-000013000000}"/>
            </a:ext>
          </a:extLst>
        </xdr:cNvPr>
        <xdr:cNvSpPr/>
      </xdr:nvSpPr>
      <xdr:spPr>
        <a:xfrm>
          <a:off x="3986530" y="25431750"/>
          <a:ext cx="3312795" cy="3238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ysClr val="windowText" lastClr="000000"/>
              </a:solidFill>
              <a:latin typeface="微软雅黑" panose="020B0503020204020204" charset="-122"/>
              <a:ea typeface="微软雅黑" panose="020B0503020204020204" charset="-122"/>
            </a:rPr>
            <a:t>确定装备技能</a:t>
          </a:r>
        </a:p>
      </xdr:txBody>
    </xdr:sp>
    <xdr:clientData/>
  </xdr:twoCellAnchor>
  <xdr:twoCellAnchor>
    <xdr:from>
      <xdr:col>3</xdr:col>
      <xdr:colOff>104775</xdr:colOff>
      <xdr:row>108</xdr:row>
      <xdr:rowOff>152400</xdr:rowOff>
    </xdr:from>
    <xdr:to>
      <xdr:col>7</xdr:col>
      <xdr:colOff>504825</xdr:colOff>
      <xdr:row>108</xdr:row>
      <xdr:rowOff>180975</xdr:rowOff>
    </xdr:to>
    <xdr:cxnSp macro="">
      <xdr:nvCxnSpPr>
        <xdr:cNvPr id="20" name="直接连接符 19">
          <a:extLst>
            <a:ext uri="{FF2B5EF4-FFF2-40B4-BE49-F238E27FC236}">
              <a16:creationId xmlns:a16="http://schemas.microsoft.com/office/drawing/2014/main" xmlns="" id="{00000000-0008-0000-0600-000014000000}"/>
            </a:ext>
          </a:extLst>
        </xdr:cNvPr>
        <xdr:cNvCxnSpPr/>
      </xdr:nvCxnSpPr>
      <xdr:spPr>
        <a:xfrm flipV="1">
          <a:off x="2162175" y="22783800"/>
          <a:ext cx="3143250" cy="2857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462280</xdr:colOff>
      <xdr:row>108</xdr:row>
      <xdr:rowOff>152400</xdr:rowOff>
    </xdr:from>
    <xdr:to>
      <xdr:col>10</xdr:col>
      <xdr:colOff>346075</xdr:colOff>
      <xdr:row>110</xdr:row>
      <xdr:rowOff>57150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xmlns="" id="{00000000-0008-0000-0600-000015000000}"/>
            </a:ext>
          </a:extLst>
        </xdr:cNvPr>
        <xdr:cNvSpPr/>
      </xdr:nvSpPr>
      <xdr:spPr>
        <a:xfrm>
          <a:off x="3891280" y="22783800"/>
          <a:ext cx="3312795" cy="3238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ysClr val="windowText" lastClr="000000"/>
              </a:solidFill>
              <a:latin typeface="微软雅黑" panose="020B0503020204020204" charset="-122"/>
              <a:ea typeface="微软雅黑" panose="020B0503020204020204" charset="-122"/>
            </a:rPr>
            <a:t>玩家可通过上下滑动查看技能</a:t>
          </a:r>
        </a:p>
      </xdr:txBody>
    </xdr:sp>
    <xdr:clientData/>
  </xdr:twoCellAnchor>
  <xdr:twoCellAnchor>
    <xdr:from>
      <xdr:col>4</xdr:col>
      <xdr:colOff>28575</xdr:colOff>
      <xdr:row>79</xdr:row>
      <xdr:rowOff>95250</xdr:rowOff>
    </xdr:from>
    <xdr:to>
      <xdr:col>7</xdr:col>
      <xdr:colOff>333375</xdr:colOff>
      <xdr:row>79</xdr:row>
      <xdr:rowOff>104775</xdr:rowOff>
    </xdr:to>
    <xdr:cxnSp macro="">
      <xdr:nvCxnSpPr>
        <xdr:cNvPr id="22" name="直接连接符 21">
          <a:extLst>
            <a:ext uri="{FF2B5EF4-FFF2-40B4-BE49-F238E27FC236}">
              <a16:creationId xmlns:a16="http://schemas.microsoft.com/office/drawing/2014/main" xmlns="" id="{00000000-0008-0000-0600-000016000000}"/>
            </a:ext>
          </a:extLst>
        </xdr:cNvPr>
        <xdr:cNvCxnSpPr/>
      </xdr:nvCxnSpPr>
      <xdr:spPr>
        <a:xfrm flipV="1">
          <a:off x="2771775" y="16649700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635635</xdr:colOff>
      <xdr:row>79</xdr:row>
      <xdr:rowOff>104140</xdr:rowOff>
    </xdr:from>
    <xdr:to>
      <xdr:col>10</xdr:col>
      <xdr:colOff>519430</xdr:colOff>
      <xdr:row>82</xdr:row>
      <xdr:rowOff>76200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xmlns="" id="{00000000-0008-0000-0600-000017000000}"/>
            </a:ext>
          </a:extLst>
        </xdr:cNvPr>
        <xdr:cNvSpPr/>
      </xdr:nvSpPr>
      <xdr:spPr>
        <a:xfrm>
          <a:off x="4064635" y="16658590"/>
          <a:ext cx="3312795" cy="60071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latin typeface="微软雅黑" panose="020B0503020204020204" charset="-122"/>
              <a:ea typeface="微软雅黑" panose="020B0503020204020204" charset="-122"/>
            </a:rPr>
            <a:t>5</a:t>
          </a:r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个宠物栏，分别有：有宠物、空、未开启。三种状态</a:t>
          </a:r>
        </a:p>
      </xdr:txBody>
    </xdr:sp>
    <xdr:clientData/>
  </xdr:twoCellAnchor>
  <xdr:twoCellAnchor>
    <xdr:from>
      <xdr:col>4</xdr:col>
      <xdr:colOff>523875</xdr:colOff>
      <xdr:row>85</xdr:row>
      <xdr:rowOff>142875</xdr:rowOff>
    </xdr:from>
    <xdr:to>
      <xdr:col>8</xdr:col>
      <xdr:colOff>142875</xdr:colOff>
      <xdr:row>85</xdr:row>
      <xdr:rowOff>152400</xdr:rowOff>
    </xdr:to>
    <xdr:cxnSp macro="">
      <xdr:nvCxnSpPr>
        <xdr:cNvPr id="28" name="直接连接符 27">
          <a:extLst>
            <a:ext uri="{FF2B5EF4-FFF2-40B4-BE49-F238E27FC236}">
              <a16:creationId xmlns:a16="http://schemas.microsoft.com/office/drawing/2014/main" xmlns="" id="{00000000-0008-0000-0600-00001C000000}"/>
            </a:ext>
          </a:extLst>
        </xdr:cNvPr>
        <xdr:cNvCxnSpPr/>
      </xdr:nvCxnSpPr>
      <xdr:spPr>
        <a:xfrm flipV="1">
          <a:off x="3267075" y="17954625"/>
          <a:ext cx="2362200" cy="9525"/>
        </a:xfrm>
        <a:prstGeom prst="line">
          <a:avLst/>
        </a:prstGeom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5</xdr:col>
      <xdr:colOff>626745</xdr:colOff>
      <xdr:row>85</xdr:row>
      <xdr:rowOff>161925</xdr:rowOff>
    </xdr:from>
    <xdr:to>
      <xdr:col>10</xdr:col>
      <xdr:colOff>510540</xdr:colOff>
      <xdr:row>87</xdr:row>
      <xdr:rowOff>66675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xmlns="" id="{00000000-0008-0000-0600-00001D000000}"/>
            </a:ext>
          </a:extLst>
        </xdr:cNvPr>
        <xdr:cNvSpPr/>
      </xdr:nvSpPr>
      <xdr:spPr>
        <a:xfrm>
          <a:off x="4055745" y="17973675"/>
          <a:ext cx="3312795" cy="3238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>
              <a:latin typeface="微软雅黑" panose="020B0503020204020204" charset="-122"/>
              <a:ea typeface="微软雅黑" panose="020B0503020204020204" charset="-122"/>
            </a:rPr>
            <a:t>左右滑动可选择宠物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171450</xdr:colOff>
      <xdr:row>0</xdr:row>
      <xdr:rowOff>39370</xdr:rowOff>
    </xdr:from>
    <xdr:to>
      <xdr:col>33</xdr:col>
      <xdr:colOff>628650</xdr:colOff>
      <xdr:row>46</xdr:row>
      <xdr:rowOff>17780</xdr:rowOff>
    </xdr:to>
    <xdr:pic>
      <xdr:nvPicPr>
        <xdr:cNvPr id="2" name="图片 1" descr="123">
          <a:extLst>
            <a:ext uri="{FF2B5EF4-FFF2-40B4-BE49-F238E27FC236}">
              <a16:creationId xmlns:a16="http://schemas.microsoft.com/office/drawing/2014/main" xmlns="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11225" y="39370"/>
          <a:ext cx="10058400" cy="954151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171450</xdr:colOff>
      <xdr:row>0</xdr:row>
      <xdr:rowOff>39370</xdr:rowOff>
    </xdr:from>
    <xdr:to>
      <xdr:col>33</xdr:col>
      <xdr:colOff>628650</xdr:colOff>
      <xdr:row>45</xdr:row>
      <xdr:rowOff>151130</xdr:rowOff>
    </xdr:to>
    <xdr:pic>
      <xdr:nvPicPr>
        <xdr:cNvPr id="2" name="图片 1" descr="123">
          <a:extLst>
            <a:ext uri="{FF2B5EF4-FFF2-40B4-BE49-F238E27FC236}">
              <a16:creationId xmlns:a16="http://schemas.microsoft.com/office/drawing/2014/main" xmlns="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39750" y="39370"/>
          <a:ext cx="10058400" cy="954151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657226</xdr:colOff>
      <xdr:row>12</xdr:row>
      <xdr:rowOff>60336</xdr:rowOff>
    </xdr:from>
    <xdr:to>
      <xdr:col>7</xdr:col>
      <xdr:colOff>657225</xdr:colOff>
      <xdr:row>31</xdr:row>
      <xdr:rowOff>152400</xdr:rowOff>
    </xdr:to>
    <xdr:pic>
      <xdr:nvPicPr>
        <xdr:cNvPr id="5" name="图片 4" descr="C:\Users\1\AppData\Roaming\Tencent\Users\232934918\QQ\WinTemp\RichOle\$P(M6PDT_V6X}[37]67)JS2.png">
          <a:extLst>
            <a:ext uri="{FF2B5EF4-FFF2-40B4-BE49-F238E27FC236}">
              <a16:creationId xmlns:a16="http://schemas.microsoft.com/office/drawing/2014/main" xmlns="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6" y="2117736"/>
          <a:ext cx="4800599" cy="3349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.bin"/><Relationship Id="rId3" Type="http://schemas.openxmlformats.org/officeDocument/2006/relationships/vmlDrawing" Target="../drawings/vmlDrawing2.vml"/><Relationship Id="rId7" Type="http://schemas.openxmlformats.org/officeDocument/2006/relationships/image" Target="../media/image4.emf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3.bin"/><Relationship Id="rId5" Type="http://schemas.openxmlformats.org/officeDocument/2006/relationships/image" Target="../media/image3.emf"/><Relationship Id="rId4" Type="http://schemas.openxmlformats.org/officeDocument/2006/relationships/oleObject" Target="../embeddings/oleObject2.bin"/><Relationship Id="rId9" Type="http://schemas.openxmlformats.org/officeDocument/2006/relationships/image" Target="../media/image5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Relationship Id="rId5" Type="http://schemas.openxmlformats.org/officeDocument/2006/relationships/image" Target="../media/image7.emf"/><Relationship Id="rId4" Type="http://schemas.openxmlformats.org/officeDocument/2006/relationships/oleObject" Target="../embeddings/oleObject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6.bin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6.xml"/><Relationship Id="rId6" Type="http://schemas.openxmlformats.org/officeDocument/2006/relationships/image" Target="../media/image12.emf"/><Relationship Id="rId5" Type="http://schemas.openxmlformats.org/officeDocument/2006/relationships/oleObject" Target="../embeddings/oleObject7.bin"/><Relationship Id="rId4" Type="http://schemas.openxmlformats.org/officeDocument/2006/relationships/image" Target="../media/image11.emf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13"/>
  <sheetViews>
    <sheetView workbookViewId="0">
      <selection activeCell="E26" sqref="E26"/>
    </sheetView>
  </sheetViews>
  <sheetFormatPr defaultColWidth="9" defaultRowHeight="16.5" x14ac:dyDescent="0.15"/>
  <cols>
    <col min="1" max="2" width="9" style="23"/>
    <col min="3" max="3" width="10.375" style="23" customWidth="1"/>
    <col min="4" max="4" width="34.875" style="23" customWidth="1"/>
    <col min="5" max="16384" width="9" style="23"/>
  </cols>
  <sheetData>
    <row r="2" spans="2:4" x14ac:dyDescent="0.15">
      <c r="B2" s="46" t="s">
        <v>0</v>
      </c>
      <c r="C2" s="46" t="s">
        <v>1</v>
      </c>
      <c r="D2" s="46" t="s">
        <v>2</v>
      </c>
    </row>
    <row r="3" spans="2:4" x14ac:dyDescent="0.15">
      <c r="B3" s="6" t="s">
        <v>3</v>
      </c>
      <c r="C3" s="6" t="s">
        <v>4</v>
      </c>
      <c r="D3" s="6" t="s">
        <v>5</v>
      </c>
    </row>
    <row r="4" spans="2:4" x14ac:dyDescent="0.15">
      <c r="B4" s="6" t="s">
        <v>3</v>
      </c>
      <c r="C4" s="6" t="s">
        <v>6</v>
      </c>
      <c r="D4" s="6" t="s">
        <v>7</v>
      </c>
    </row>
    <row r="5" spans="2:4" x14ac:dyDescent="0.15">
      <c r="B5" s="6" t="s">
        <v>3</v>
      </c>
      <c r="C5" s="6" t="s">
        <v>8</v>
      </c>
      <c r="D5" s="6" t="s">
        <v>9</v>
      </c>
    </row>
    <row r="6" spans="2:4" x14ac:dyDescent="0.15">
      <c r="B6" s="6" t="s">
        <v>3</v>
      </c>
      <c r="C6" s="6" t="s">
        <v>10</v>
      </c>
      <c r="D6" s="6" t="s">
        <v>11</v>
      </c>
    </row>
    <row r="7" spans="2:4" x14ac:dyDescent="0.15">
      <c r="B7" s="6" t="s">
        <v>3</v>
      </c>
      <c r="C7" s="6" t="s">
        <v>10</v>
      </c>
      <c r="D7" s="6" t="s">
        <v>12</v>
      </c>
    </row>
    <row r="8" spans="2:4" x14ac:dyDescent="0.15">
      <c r="B8" s="6" t="s">
        <v>448</v>
      </c>
      <c r="C8" s="6" t="s">
        <v>451</v>
      </c>
      <c r="D8" s="6" t="s">
        <v>450</v>
      </c>
    </row>
    <row r="9" spans="2:4" x14ac:dyDescent="0.15">
      <c r="B9" s="6" t="s">
        <v>449</v>
      </c>
      <c r="C9" s="6" t="s">
        <v>452</v>
      </c>
      <c r="D9" s="6" t="s">
        <v>453</v>
      </c>
    </row>
    <row r="10" spans="2:4" x14ac:dyDescent="0.15">
      <c r="B10" s="6" t="s">
        <v>448</v>
      </c>
      <c r="C10" s="6" t="s">
        <v>452</v>
      </c>
      <c r="D10" s="6" t="s">
        <v>489</v>
      </c>
    </row>
    <row r="11" spans="2:4" x14ac:dyDescent="0.15">
      <c r="B11" s="6" t="s">
        <v>535</v>
      </c>
      <c r="C11" s="6" t="s">
        <v>452</v>
      </c>
      <c r="D11" s="6" t="s">
        <v>516</v>
      </c>
    </row>
    <row r="12" spans="2:4" x14ac:dyDescent="0.15">
      <c r="B12" s="6" t="s">
        <v>536</v>
      </c>
      <c r="C12" s="6" t="s">
        <v>537</v>
      </c>
      <c r="D12" s="6" t="s">
        <v>538</v>
      </c>
    </row>
    <row r="13" spans="2:4" x14ac:dyDescent="0.15">
      <c r="B13" s="6" t="s">
        <v>536</v>
      </c>
      <c r="C13" s="6" t="s">
        <v>537</v>
      </c>
      <c r="D13" s="6" t="s">
        <v>539</v>
      </c>
    </row>
  </sheetData>
  <phoneticPr fontId="18" type="noConversion"/>
  <pageMargins left="0.69930555555555596" right="0.69930555555555596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64"/>
  <sheetViews>
    <sheetView workbookViewId="0">
      <selection activeCell="L15" sqref="L15"/>
    </sheetView>
  </sheetViews>
  <sheetFormatPr defaultColWidth="9" defaultRowHeight="16.5" x14ac:dyDescent="0.15"/>
  <cols>
    <col min="1" max="4" width="9" style="1"/>
    <col min="5" max="6" width="9.25" style="1"/>
    <col min="7" max="16384" width="9" style="1"/>
  </cols>
  <sheetData>
    <row r="2" spans="1:7" x14ac:dyDescent="0.15">
      <c r="A2" s="2" t="s">
        <v>179</v>
      </c>
      <c r="B2" s="2"/>
      <c r="C2" s="2" t="s">
        <v>383</v>
      </c>
      <c r="D2" s="2" t="s">
        <v>276</v>
      </c>
      <c r="E2" s="2" t="s">
        <v>2</v>
      </c>
      <c r="F2" s="2" t="s">
        <v>384</v>
      </c>
      <c r="G2" s="2" t="s">
        <v>385</v>
      </c>
    </row>
    <row r="3" spans="1:7" x14ac:dyDescent="0.15">
      <c r="A3" s="67" t="s">
        <v>386</v>
      </c>
      <c r="B3" s="3" t="s">
        <v>226</v>
      </c>
      <c r="C3" s="3">
        <v>1</v>
      </c>
      <c r="D3" s="3">
        <v>100</v>
      </c>
      <c r="E3" s="3" t="s">
        <v>387</v>
      </c>
      <c r="F3" s="3">
        <f t="shared" ref="F3:F8" si="0">D3/100/2</f>
        <v>0.5</v>
      </c>
      <c r="G3" s="4">
        <f>F3/F9</f>
        <v>7.6923076923076927E-2</v>
      </c>
    </row>
    <row r="4" spans="1:7" x14ac:dyDescent="0.15">
      <c r="A4" s="67"/>
      <c r="B4" s="3" t="s">
        <v>227</v>
      </c>
      <c r="C4" s="3">
        <v>1</v>
      </c>
      <c r="D4" s="3">
        <v>150</v>
      </c>
      <c r="E4" s="3" t="s">
        <v>388</v>
      </c>
      <c r="F4" s="3">
        <f>D4/100*2</f>
        <v>3</v>
      </c>
      <c r="G4" s="4">
        <f>F4/F9</f>
        <v>0.46153846153846156</v>
      </c>
    </row>
    <row r="5" spans="1:7" x14ac:dyDescent="0.15">
      <c r="A5" s="67"/>
      <c r="B5" s="3" t="s">
        <v>389</v>
      </c>
      <c r="C5" s="3">
        <v>1</v>
      </c>
      <c r="D5" s="3">
        <f t="shared" ref="D5:D8" si="1">C5*100</f>
        <v>100</v>
      </c>
      <c r="E5" s="3" t="s">
        <v>389</v>
      </c>
      <c r="F5" s="3">
        <f>D5/100</f>
        <v>1</v>
      </c>
      <c r="G5" s="4">
        <f>F5/F9</f>
        <v>0.15384615384615385</v>
      </c>
    </row>
    <row r="6" spans="1:7" x14ac:dyDescent="0.15">
      <c r="A6" s="67"/>
      <c r="B6" s="3" t="s">
        <v>228</v>
      </c>
      <c r="C6" s="3">
        <v>1</v>
      </c>
      <c r="D6" s="3">
        <f t="shared" si="1"/>
        <v>100</v>
      </c>
      <c r="E6" s="3" t="s">
        <v>390</v>
      </c>
      <c r="F6" s="3">
        <f>D6/100</f>
        <v>1</v>
      </c>
      <c r="G6" s="4">
        <f>F6/F9</f>
        <v>0.15384615384615385</v>
      </c>
    </row>
    <row r="7" spans="1:7" x14ac:dyDescent="0.15">
      <c r="A7" s="67"/>
      <c r="B7" s="3" t="s">
        <v>391</v>
      </c>
      <c r="C7" s="3">
        <v>1</v>
      </c>
      <c r="D7" s="3">
        <f t="shared" si="1"/>
        <v>100</v>
      </c>
      <c r="E7" s="3" t="s">
        <v>392</v>
      </c>
      <c r="F7" s="3">
        <f t="shared" si="0"/>
        <v>0.5</v>
      </c>
      <c r="G7" s="4">
        <f>F7/F9</f>
        <v>7.6923076923076927E-2</v>
      </c>
    </row>
    <row r="8" spans="1:7" x14ac:dyDescent="0.15">
      <c r="A8" s="67"/>
      <c r="B8" s="3" t="s">
        <v>393</v>
      </c>
      <c r="C8" s="3">
        <v>1</v>
      </c>
      <c r="D8" s="3">
        <f t="shared" si="1"/>
        <v>100</v>
      </c>
      <c r="E8" s="3" t="s">
        <v>394</v>
      </c>
      <c r="F8" s="3">
        <f t="shared" si="0"/>
        <v>0.5</v>
      </c>
      <c r="G8" s="4">
        <f>F8/F9</f>
        <v>7.6923076923076927E-2</v>
      </c>
    </row>
    <row r="9" spans="1:7" x14ac:dyDescent="0.15">
      <c r="A9" s="3" t="s">
        <v>395</v>
      </c>
      <c r="B9" s="3"/>
      <c r="C9" s="3"/>
      <c r="D9" s="3">
        <f t="shared" ref="D9:G9" si="2">SUM(D3:D8)</f>
        <v>650</v>
      </c>
      <c r="E9" s="3"/>
      <c r="F9" s="3">
        <f t="shared" si="2"/>
        <v>6.5</v>
      </c>
      <c r="G9" s="3">
        <f t="shared" si="2"/>
        <v>1</v>
      </c>
    </row>
    <row r="12" spans="1:7" x14ac:dyDescent="0.15">
      <c r="A12" s="2" t="s">
        <v>180</v>
      </c>
      <c r="B12" s="2"/>
      <c r="C12" s="2"/>
      <c r="D12" s="2" t="s">
        <v>123</v>
      </c>
      <c r="E12" s="2" t="s">
        <v>2</v>
      </c>
      <c r="F12" s="2" t="s">
        <v>384</v>
      </c>
      <c r="G12" s="2" t="s">
        <v>385</v>
      </c>
    </row>
    <row r="13" spans="1:7" x14ac:dyDescent="0.15">
      <c r="A13" s="67" t="s">
        <v>386</v>
      </c>
      <c r="B13" s="3" t="s">
        <v>226</v>
      </c>
      <c r="C13" s="3">
        <v>1</v>
      </c>
      <c r="D13" s="3">
        <v>100</v>
      </c>
      <c r="E13" s="3" t="s">
        <v>387</v>
      </c>
      <c r="F13" s="3">
        <f>D13/100/2</f>
        <v>0.5</v>
      </c>
      <c r="G13" s="4">
        <f>F13/F19</f>
        <v>2.3255813953488372E-2</v>
      </c>
    </row>
    <row r="14" spans="1:7" x14ac:dyDescent="0.15">
      <c r="A14" s="67"/>
      <c r="B14" s="3" t="s">
        <v>227</v>
      </c>
      <c r="C14" s="3">
        <v>1</v>
      </c>
      <c r="D14" s="3">
        <v>900</v>
      </c>
      <c r="E14" s="3" t="s">
        <v>388</v>
      </c>
      <c r="F14" s="3">
        <f>D14/100*2</f>
        <v>18</v>
      </c>
      <c r="G14" s="4">
        <f>F14/F19</f>
        <v>0.83720930232558144</v>
      </c>
    </row>
    <row r="15" spans="1:7" x14ac:dyDescent="0.15">
      <c r="A15" s="67"/>
      <c r="B15" s="3" t="s">
        <v>389</v>
      </c>
      <c r="C15" s="3">
        <v>1</v>
      </c>
      <c r="D15" s="3">
        <f t="shared" ref="D15:D18" si="3">C15*100</f>
        <v>100</v>
      </c>
      <c r="E15" s="3" t="s">
        <v>389</v>
      </c>
      <c r="F15" s="3">
        <f>D15/100</f>
        <v>1</v>
      </c>
      <c r="G15" s="4">
        <f>F15/F19</f>
        <v>4.6511627906976744E-2</v>
      </c>
    </row>
    <row r="16" spans="1:7" x14ac:dyDescent="0.15">
      <c r="A16" s="67"/>
      <c r="B16" s="3" t="s">
        <v>228</v>
      </c>
      <c r="C16" s="3">
        <v>1</v>
      </c>
      <c r="D16" s="3">
        <f t="shared" si="3"/>
        <v>100</v>
      </c>
      <c r="E16" s="3" t="s">
        <v>390</v>
      </c>
      <c r="F16" s="3">
        <f>D16/100</f>
        <v>1</v>
      </c>
      <c r="G16" s="4">
        <f>F16/F19</f>
        <v>4.6511627906976744E-2</v>
      </c>
    </row>
    <row r="17" spans="1:18" x14ac:dyDescent="0.15">
      <c r="A17" s="67"/>
      <c r="B17" s="3" t="s">
        <v>391</v>
      </c>
      <c r="C17" s="3">
        <v>1</v>
      </c>
      <c r="D17" s="3">
        <f t="shared" si="3"/>
        <v>100</v>
      </c>
      <c r="E17" s="3" t="s">
        <v>392</v>
      </c>
      <c r="F17" s="3">
        <f>D17/100/2</f>
        <v>0.5</v>
      </c>
      <c r="G17" s="4">
        <f>F17/F19</f>
        <v>2.3255813953488372E-2</v>
      </c>
    </row>
    <row r="18" spans="1:18" x14ac:dyDescent="0.15">
      <c r="A18" s="67"/>
      <c r="B18" s="3" t="s">
        <v>393</v>
      </c>
      <c r="C18" s="3">
        <v>1</v>
      </c>
      <c r="D18" s="3">
        <f t="shared" si="3"/>
        <v>100</v>
      </c>
      <c r="E18" s="3" t="s">
        <v>394</v>
      </c>
      <c r="F18" s="3">
        <f>D18/100/2</f>
        <v>0.5</v>
      </c>
      <c r="G18" s="4">
        <f>F18/F19</f>
        <v>2.3255813953488372E-2</v>
      </c>
    </row>
    <row r="19" spans="1:18" x14ac:dyDescent="0.15">
      <c r="A19" s="3" t="s">
        <v>395</v>
      </c>
      <c r="B19" s="3"/>
      <c r="C19" s="3"/>
      <c r="D19" s="3">
        <f t="shared" ref="D19:G19" si="4">SUM(D13:D18)</f>
        <v>1400</v>
      </c>
      <c r="E19" s="3"/>
      <c r="F19" s="3">
        <f t="shared" si="4"/>
        <v>21.5</v>
      </c>
      <c r="G19" s="3">
        <f t="shared" si="4"/>
        <v>1</v>
      </c>
    </row>
    <row r="21" spans="1:18" x14ac:dyDescent="0.15">
      <c r="I21" s="1" t="s">
        <v>396</v>
      </c>
    </row>
    <row r="22" spans="1:18" x14ac:dyDescent="0.15">
      <c r="A22" s="2" t="s">
        <v>397</v>
      </c>
      <c r="B22" s="2" t="s">
        <v>2</v>
      </c>
      <c r="C22" s="2"/>
      <c r="D22" s="2" t="s">
        <v>398</v>
      </c>
      <c r="E22" s="2" t="s">
        <v>399</v>
      </c>
      <c r="F22" s="100"/>
      <c r="G22" s="100"/>
      <c r="I22" s="6" t="s">
        <v>388</v>
      </c>
      <c r="J22" s="71" t="s">
        <v>400</v>
      </c>
      <c r="K22" s="72"/>
      <c r="L22" s="72"/>
      <c r="M22" s="72"/>
      <c r="N22" s="73"/>
      <c r="O22" s="71" t="s">
        <v>336</v>
      </c>
      <c r="P22" s="72"/>
      <c r="Q22" s="72"/>
      <c r="R22" s="73"/>
    </row>
    <row r="23" spans="1:18" x14ac:dyDescent="0.15">
      <c r="A23" s="3" t="s">
        <v>179</v>
      </c>
      <c r="B23" s="3" t="s">
        <v>388</v>
      </c>
      <c r="C23" s="3"/>
      <c r="D23" s="3">
        <f>D4</f>
        <v>150</v>
      </c>
      <c r="E23" s="3">
        <v>100</v>
      </c>
      <c r="F23" s="67"/>
      <c r="G23" s="67"/>
      <c r="I23" s="6" t="s">
        <v>390</v>
      </c>
      <c r="J23" s="71" t="s">
        <v>401</v>
      </c>
      <c r="K23" s="72"/>
      <c r="L23" s="72"/>
      <c r="M23" s="72"/>
      <c r="N23" s="73"/>
      <c r="O23" s="71" t="s">
        <v>336</v>
      </c>
      <c r="P23" s="72"/>
      <c r="Q23" s="72"/>
      <c r="R23" s="73"/>
    </row>
    <row r="24" spans="1:18" x14ac:dyDescent="0.15">
      <c r="A24" s="3"/>
      <c r="B24" s="3" t="s">
        <v>402</v>
      </c>
      <c r="C24" s="3"/>
      <c r="D24" s="3">
        <f>D4</f>
        <v>150</v>
      </c>
      <c r="E24" s="3">
        <f>D5*200%</f>
        <v>200</v>
      </c>
      <c r="F24" s="3"/>
      <c r="G24" s="3"/>
      <c r="I24" s="6" t="s">
        <v>392</v>
      </c>
      <c r="J24" s="71" t="s">
        <v>403</v>
      </c>
      <c r="K24" s="72"/>
      <c r="L24" s="72"/>
      <c r="M24" s="72"/>
      <c r="N24" s="73"/>
      <c r="O24" s="71" t="s">
        <v>336</v>
      </c>
      <c r="P24" s="72"/>
      <c r="Q24" s="72"/>
      <c r="R24" s="73"/>
    </row>
    <row r="25" spans="1:18" x14ac:dyDescent="0.15">
      <c r="A25" s="3"/>
      <c r="B25" s="3" t="s">
        <v>387</v>
      </c>
      <c r="C25" s="3"/>
      <c r="D25" s="3">
        <f>D4*130%</f>
        <v>195</v>
      </c>
      <c r="E25" s="3">
        <f>D5+D5*30%</f>
        <v>130</v>
      </c>
      <c r="F25" s="3"/>
      <c r="G25" s="3"/>
      <c r="I25" s="6" t="s">
        <v>387</v>
      </c>
      <c r="J25" s="71" t="s">
        <v>404</v>
      </c>
      <c r="K25" s="72"/>
      <c r="L25" s="72"/>
      <c r="M25" s="72"/>
      <c r="N25" s="73"/>
      <c r="O25" s="64" t="s">
        <v>405</v>
      </c>
      <c r="P25" s="65"/>
      <c r="Q25" s="65"/>
      <c r="R25" s="66"/>
    </row>
    <row r="26" spans="1:18" x14ac:dyDescent="0.15">
      <c r="A26" s="3"/>
      <c r="B26" s="3" t="s">
        <v>392</v>
      </c>
      <c r="C26" s="3"/>
      <c r="D26" s="3">
        <f>D4*180%</f>
        <v>270</v>
      </c>
      <c r="E26" s="3">
        <v>100</v>
      </c>
      <c r="F26" s="3"/>
      <c r="G26" s="3"/>
      <c r="I26" s="6" t="s">
        <v>402</v>
      </c>
      <c r="J26" s="71" t="s">
        <v>336</v>
      </c>
      <c r="K26" s="72"/>
      <c r="L26" s="72"/>
      <c r="M26" s="72"/>
      <c r="N26" s="73"/>
      <c r="O26" s="64" t="s">
        <v>406</v>
      </c>
      <c r="P26" s="65"/>
      <c r="Q26" s="65"/>
      <c r="R26" s="66"/>
    </row>
    <row r="27" spans="1:18" x14ac:dyDescent="0.15">
      <c r="A27" s="3"/>
      <c r="B27" s="3" t="s">
        <v>394</v>
      </c>
      <c r="C27" s="3"/>
      <c r="D27" s="3">
        <v>0</v>
      </c>
      <c r="E27" s="3">
        <v>0</v>
      </c>
      <c r="F27" s="3"/>
      <c r="G27" s="3"/>
      <c r="I27" s="6" t="s">
        <v>394</v>
      </c>
      <c r="J27" s="71" t="s">
        <v>336</v>
      </c>
      <c r="K27" s="72"/>
      <c r="L27" s="72"/>
      <c r="M27" s="72"/>
      <c r="N27" s="73"/>
      <c r="O27" s="64" t="s">
        <v>407</v>
      </c>
      <c r="P27" s="65"/>
      <c r="Q27" s="65"/>
      <c r="R27" s="66"/>
    </row>
    <row r="28" spans="1:18" x14ac:dyDescent="0.15">
      <c r="A28" s="3"/>
      <c r="B28" s="3" t="s">
        <v>390</v>
      </c>
      <c r="C28" s="3"/>
      <c r="D28" s="3">
        <f>D4*70%</f>
        <v>105</v>
      </c>
      <c r="E28" s="3">
        <f>D5</f>
        <v>100</v>
      </c>
      <c r="F28" s="3"/>
      <c r="G28" s="3"/>
      <c r="I28" s="1" t="s">
        <v>408</v>
      </c>
    </row>
    <row r="29" spans="1:18" x14ac:dyDescent="0.15">
      <c r="A29" s="71"/>
      <c r="B29" s="72"/>
      <c r="C29" s="72"/>
      <c r="D29" s="72"/>
      <c r="E29" s="72"/>
      <c r="F29" s="72"/>
      <c r="G29" s="73"/>
      <c r="I29" s="7" t="s">
        <v>388</v>
      </c>
      <c r="J29" s="75" t="s">
        <v>400</v>
      </c>
      <c r="K29" s="76"/>
      <c r="L29" s="76"/>
      <c r="M29" s="76"/>
      <c r="N29" s="77"/>
      <c r="O29" s="75" t="s">
        <v>336</v>
      </c>
      <c r="P29" s="76"/>
      <c r="Q29" s="76"/>
      <c r="R29" s="77"/>
    </row>
    <row r="30" spans="1:18" x14ac:dyDescent="0.15">
      <c r="A30" s="3" t="s">
        <v>180</v>
      </c>
      <c r="B30" s="3" t="s">
        <v>388</v>
      </c>
      <c r="C30" s="3"/>
      <c r="D30" s="3">
        <f>D14</f>
        <v>900</v>
      </c>
      <c r="E30" s="3">
        <v>100</v>
      </c>
      <c r="F30" s="3"/>
      <c r="G30" s="3"/>
      <c r="I30" s="7" t="s">
        <v>390</v>
      </c>
      <c r="J30" s="75" t="s">
        <v>409</v>
      </c>
      <c r="K30" s="76"/>
      <c r="L30" s="76"/>
      <c r="M30" s="76"/>
      <c r="N30" s="77"/>
      <c r="O30" s="75" t="s">
        <v>336</v>
      </c>
      <c r="P30" s="76"/>
      <c r="Q30" s="76"/>
      <c r="R30" s="77"/>
    </row>
    <row r="31" spans="1:18" x14ac:dyDescent="0.15">
      <c r="A31" s="3"/>
      <c r="B31" s="3" t="s">
        <v>402</v>
      </c>
      <c r="C31" s="3"/>
      <c r="D31" s="3">
        <f>D14</f>
        <v>900</v>
      </c>
      <c r="E31" s="3">
        <f>D15*200%</f>
        <v>200</v>
      </c>
      <c r="F31" s="3"/>
      <c r="G31" s="3"/>
      <c r="I31" s="7" t="s">
        <v>392</v>
      </c>
      <c r="J31" s="75" t="s">
        <v>417</v>
      </c>
      <c r="K31" s="76"/>
      <c r="L31" s="76"/>
      <c r="M31" s="76"/>
      <c r="N31" s="77"/>
      <c r="O31" s="75" t="s">
        <v>336</v>
      </c>
      <c r="P31" s="76"/>
      <c r="Q31" s="76"/>
      <c r="R31" s="77"/>
    </row>
    <row r="32" spans="1:18" x14ac:dyDescent="0.15">
      <c r="A32" s="3"/>
      <c r="B32" s="3" t="s">
        <v>387</v>
      </c>
      <c r="C32" s="3"/>
      <c r="D32" s="3">
        <f>D14*130%</f>
        <v>1170</v>
      </c>
      <c r="E32" s="3">
        <f>D15*130%</f>
        <v>130</v>
      </c>
      <c r="F32" s="3"/>
      <c r="G32" s="3"/>
      <c r="I32" s="7" t="s">
        <v>387</v>
      </c>
      <c r="J32" s="75" t="s">
        <v>411</v>
      </c>
      <c r="K32" s="76"/>
      <c r="L32" s="76"/>
      <c r="M32" s="76"/>
      <c r="N32" s="77"/>
      <c r="O32" s="97" t="s">
        <v>418</v>
      </c>
      <c r="P32" s="98"/>
      <c r="Q32" s="98"/>
      <c r="R32" s="99"/>
    </row>
    <row r="33" spans="1:18" x14ac:dyDescent="0.15">
      <c r="A33" s="3"/>
      <c r="B33" s="3" t="s">
        <v>392</v>
      </c>
      <c r="C33" s="3"/>
      <c r="D33" s="3">
        <f>D14*180%</f>
        <v>1620</v>
      </c>
      <c r="E33" s="3">
        <v>100</v>
      </c>
      <c r="F33" s="3"/>
      <c r="G33" s="3"/>
      <c r="I33" s="7" t="s">
        <v>402</v>
      </c>
      <c r="J33" s="75" t="s">
        <v>336</v>
      </c>
      <c r="K33" s="76"/>
      <c r="L33" s="76"/>
      <c r="M33" s="76"/>
      <c r="N33" s="77"/>
      <c r="O33" s="97" t="s">
        <v>419</v>
      </c>
      <c r="P33" s="98"/>
      <c r="Q33" s="98"/>
      <c r="R33" s="99"/>
    </row>
    <row r="34" spans="1:18" x14ac:dyDescent="0.15">
      <c r="A34" s="3"/>
      <c r="B34" s="3" t="s">
        <v>394</v>
      </c>
      <c r="C34" s="3"/>
      <c r="D34" s="3">
        <v>0</v>
      </c>
      <c r="E34" s="3">
        <v>0</v>
      </c>
      <c r="F34" s="3"/>
      <c r="G34" s="3"/>
      <c r="I34" s="7" t="s">
        <v>394</v>
      </c>
      <c r="J34" s="75" t="s">
        <v>336</v>
      </c>
      <c r="K34" s="76"/>
      <c r="L34" s="76"/>
      <c r="M34" s="76"/>
      <c r="N34" s="77"/>
      <c r="O34" s="97" t="s">
        <v>407</v>
      </c>
      <c r="P34" s="98"/>
      <c r="Q34" s="98"/>
      <c r="R34" s="99"/>
    </row>
    <row r="35" spans="1:18" x14ac:dyDescent="0.15">
      <c r="A35" s="3"/>
      <c r="B35" s="3" t="s">
        <v>390</v>
      </c>
      <c r="C35" s="3"/>
      <c r="D35" s="3">
        <f>D14*70%</f>
        <v>630</v>
      </c>
      <c r="E35" s="3">
        <f>D15</f>
        <v>100</v>
      </c>
      <c r="F35" s="3"/>
      <c r="G35" s="3"/>
    </row>
    <row r="37" spans="1:18" x14ac:dyDescent="0.15">
      <c r="A37" s="2" t="s">
        <v>412</v>
      </c>
      <c r="B37" s="2" t="s">
        <v>413</v>
      </c>
      <c r="C37" s="2"/>
      <c r="D37" s="2" t="s">
        <v>414</v>
      </c>
      <c r="E37" s="2" t="s">
        <v>415</v>
      </c>
      <c r="F37" s="2" t="s">
        <v>416</v>
      </c>
      <c r="G37" s="2"/>
    </row>
    <row r="38" spans="1:18" x14ac:dyDescent="0.15">
      <c r="A38" s="3"/>
      <c r="B38" s="3" t="s">
        <v>388</v>
      </c>
      <c r="C38" s="3"/>
      <c r="D38" s="3" t="s">
        <v>388</v>
      </c>
      <c r="E38" s="3">
        <f>D23-E30</f>
        <v>50</v>
      </c>
      <c r="F38" s="3">
        <f>D13-E38</f>
        <v>50</v>
      </c>
      <c r="G38" s="3"/>
    </row>
    <row r="39" spans="1:18" x14ac:dyDescent="0.15">
      <c r="A39" s="3"/>
      <c r="B39" s="3" t="s">
        <v>388</v>
      </c>
      <c r="C39" s="3"/>
      <c r="D39" s="5" t="s">
        <v>389</v>
      </c>
      <c r="E39" s="3">
        <f>D23-E31</f>
        <v>-50</v>
      </c>
      <c r="F39" s="3">
        <f>D13-E39</f>
        <v>150</v>
      </c>
      <c r="G39" s="3"/>
    </row>
    <row r="40" spans="1:18" x14ac:dyDescent="0.15">
      <c r="A40" s="3"/>
      <c r="B40" s="3" t="s">
        <v>388</v>
      </c>
      <c r="C40" s="3"/>
      <c r="D40" s="5" t="s">
        <v>387</v>
      </c>
      <c r="E40" s="3">
        <f>D23-E32</f>
        <v>20</v>
      </c>
      <c r="F40" s="3">
        <f>D13-E40</f>
        <v>80</v>
      </c>
      <c r="G40" s="3"/>
    </row>
    <row r="41" spans="1:18" x14ac:dyDescent="0.15">
      <c r="A41" s="3"/>
      <c r="B41" s="3" t="s">
        <v>388</v>
      </c>
      <c r="C41" s="3"/>
      <c r="D41" s="3" t="s">
        <v>392</v>
      </c>
      <c r="E41" s="3">
        <f>D23-E33</f>
        <v>50</v>
      </c>
      <c r="F41" s="3">
        <f>D13-E41</f>
        <v>50</v>
      </c>
      <c r="G41" s="3"/>
    </row>
    <row r="42" spans="1:18" x14ac:dyDescent="0.15">
      <c r="A42" s="3"/>
      <c r="B42" s="3" t="s">
        <v>388</v>
      </c>
      <c r="C42" s="3"/>
      <c r="D42" s="3" t="s">
        <v>394</v>
      </c>
      <c r="E42" s="3" t="s">
        <v>336</v>
      </c>
      <c r="F42" s="3" t="s">
        <v>336</v>
      </c>
      <c r="G42" s="3"/>
    </row>
    <row r="43" spans="1:18" x14ac:dyDescent="0.15">
      <c r="A43" s="3"/>
      <c r="B43" s="3" t="s">
        <v>388</v>
      </c>
      <c r="C43" s="3"/>
      <c r="D43" s="3" t="s">
        <v>390</v>
      </c>
      <c r="E43" s="3">
        <f>D23-E28</f>
        <v>50</v>
      </c>
      <c r="F43" s="3">
        <f>D14-E43</f>
        <v>850</v>
      </c>
      <c r="G43" s="3"/>
    </row>
    <row r="44" spans="1:18" x14ac:dyDescent="0.15">
      <c r="A44" s="94"/>
      <c r="B44" s="95"/>
      <c r="C44" s="95"/>
      <c r="D44" s="95"/>
      <c r="E44" s="95"/>
      <c r="F44" s="95"/>
      <c r="G44" s="96"/>
    </row>
    <row r="45" spans="1:18" x14ac:dyDescent="0.15">
      <c r="A45" s="3"/>
      <c r="B45" s="3" t="s">
        <v>392</v>
      </c>
      <c r="C45" s="3"/>
      <c r="D45" s="3" t="s">
        <v>388</v>
      </c>
      <c r="E45" s="3">
        <f>D26-E30</f>
        <v>170</v>
      </c>
      <c r="F45" s="3">
        <f>D13-E45</f>
        <v>-70</v>
      </c>
      <c r="G45" s="3"/>
    </row>
    <row r="46" spans="1:18" x14ac:dyDescent="0.15">
      <c r="A46" s="3"/>
      <c r="B46" s="3" t="s">
        <v>392</v>
      </c>
      <c r="C46" s="3"/>
      <c r="D46" s="5" t="s">
        <v>389</v>
      </c>
      <c r="E46" s="3">
        <f>D26-E31</f>
        <v>70</v>
      </c>
      <c r="F46" s="3">
        <f>D13-E46</f>
        <v>30</v>
      </c>
      <c r="G46" s="3"/>
    </row>
    <row r="47" spans="1:18" x14ac:dyDescent="0.15">
      <c r="A47" s="3"/>
      <c r="B47" s="3" t="s">
        <v>392</v>
      </c>
      <c r="C47" s="3"/>
      <c r="D47" s="5" t="s">
        <v>387</v>
      </c>
      <c r="E47" s="3">
        <f>D26-E32</f>
        <v>140</v>
      </c>
      <c r="F47" s="3">
        <f>D13-E47</f>
        <v>-40</v>
      </c>
      <c r="G47" s="3"/>
    </row>
    <row r="48" spans="1:18" x14ac:dyDescent="0.15">
      <c r="A48" s="3"/>
      <c r="B48" s="3" t="s">
        <v>392</v>
      </c>
      <c r="C48" s="3"/>
      <c r="D48" s="3" t="s">
        <v>392</v>
      </c>
      <c r="E48" s="3">
        <f>D26-E33</f>
        <v>170</v>
      </c>
      <c r="F48" s="3">
        <f>D13-E48</f>
        <v>-70</v>
      </c>
      <c r="G48" s="3"/>
    </row>
    <row r="49" spans="1:7" x14ac:dyDescent="0.15">
      <c r="A49" s="3"/>
      <c r="B49" s="3" t="s">
        <v>392</v>
      </c>
      <c r="C49" s="3"/>
      <c r="D49" s="3" t="s">
        <v>394</v>
      </c>
      <c r="E49" s="3" t="s">
        <v>336</v>
      </c>
      <c r="F49" s="3" t="s">
        <v>336</v>
      </c>
      <c r="G49" s="3"/>
    </row>
    <row r="50" spans="1:7" x14ac:dyDescent="0.15">
      <c r="A50" s="3"/>
      <c r="B50" s="3" t="s">
        <v>392</v>
      </c>
      <c r="C50" s="3"/>
      <c r="D50" s="3" t="s">
        <v>390</v>
      </c>
      <c r="E50" s="3">
        <f>D26-E35</f>
        <v>170</v>
      </c>
      <c r="F50" s="3">
        <f>E50-E43</f>
        <v>120</v>
      </c>
      <c r="G50" s="3"/>
    </row>
    <row r="51" spans="1:7" x14ac:dyDescent="0.15">
      <c r="A51" s="71"/>
      <c r="B51" s="72"/>
      <c r="C51" s="72"/>
      <c r="D51" s="72"/>
      <c r="E51" s="72"/>
      <c r="F51" s="72"/>
      <c r="G51" s="73"/>
    </row>
    <row r="52" spans="1:7" x14ac:dyDescent="0.15">
      <c r="A52" s="3"/>
      <c r="B52" s="3" t="s">
        <v>387</v>
      </c>
      <c r="C52" s="3"/>
      <c r="D52" s="3" t="s">
        <v>388</v>
      </c>
      <c r="E52" s="3">
        <f>D25-E30</f>
        <v>95</v>
      </c>
      <c r="F52" s="3">
        <f>D13-E52</f>
        <v>5</v>
      </c>
      <c r="G52" s="3"/>
    </row>
    <row r="53" spans="1:7" x14ac:dyDescent="0.15">
      <c r="A53" s="3"/>
      <c r="B53" s="3" t="s">
        <v>387</v>
      </c>
      <c r="C53" s="3"/>
      <c r="D53" s="5" t="s">
        <v>389</v>
      </c>
      <c r="E53" s="3">
        <f>D25-E31</f>
        <v>-5</v>
      </c>
      <c r="F53" s="3">
        <f>D13-E53</f>
        <v>105</v>
      </c>
      <c r="G53" s="3"/>
    </row>
    <row r="54" spans="1:7" x14ac:dyDescent="0.15">
      <c r="A54" s="3"/>
      <c r="B54" s="3" t="s">
        <v>387</v>
      </c>
      <c r="C54" s="3"/>
      <c r="D54" s="5" t="s">
        <v>387</v>
      </c>
      <c r="E54" s="3">
        <f>D25-E32</f>
        <v>65</v>
      </c>
      <c r="F54" s="3">
        <f>D13-E54</f>
        <v>35</v>
      </c>
      <c r="G54" s="3"/>
    </row>
    <row r="55" spans="1:7" x14ac:dyDescent="0.15">
      <c r="A55" s="3"/>
      <c r="B55" s="3" t="s">
        <v>387</v>
      </c>
      <c r="C55" s="3"/>
      <c r="D55" s="3" t="s">
        <v>392</v>
      </c>
      <c r="E55" s="3">
        <f>D25-E33</f>
        <v>95</v>
      </c>
      <c r="F55" s="3">
        <f>D13-E55</f>
        <v>5</v>
      </c>
      <c r="G55" s="3"/>
    </row>
    <row r="56" spans="1:7" x14ac:dyDescent="0.15">
      <c r="A56" s="3"/>
      <c r="B56" s="3" t="s">
        <v>387</v>
      </c>
      <c r="C56" s="3"/>
      <c r="D56" s="3" t="s">
        <v>394</v>
      </c>
      <c r="E56" s="3" t="s">
        <v>336</v>
      </c>
      <c r="F56" s="3" t="s">
        <v>336</v>
      </c>
      <c r="G56" s="3"/>
    </row>
    <row r="57" spans="1:7" x14ac:dyDescent="0.15">
      <c r="A57" s="3"/>
      <c r="B57" s="3" t="s">
        <v>387</v>
      </c>
      <c r="C57" s="3"/>
      <c r="D57" s="3" t="s">
        <v>390</v>
      </c>
      <c r="E57" s="3">
        <f>D25-E35</f>
        <v>95</v>
      </c>
      <c r="F57" s="3">
        <f>D13-E57</f>
        <v>5</v>
      </c>
      <c r="G57" s="3"/>
    </row>
    <row r="59" spans="1:7" x14ac:dyDescent="0.15">
      <c r="A59" s="3"/>
      <c r="B59" s="3" t="s">
        <v>390</v>
      </c>
      <c r="C59" s="3"/>
      <c r="D59" s="3" t="s">
        <v>388</v>
      </c>
      <c r="E59" s="3">
        <f>(D28-E30)*2</f>
        <v>10</v>
      </c>
      <c r="F59" s="3">
        <f>D13-E59</f>
        <v>90</v>
      </c>
      <c r="G59" s="3"/>
    </row>
    <row r="60" spans="1:7" x14ac:dyDescent="0.15">
      <c r="A60" s="3"/>
      <c r="B60" s="3" t="s">
        <v>390</v>
      </c>
      <c r="C60" s="3"/>
      <c r="D60" s="5" t="s">
        <v>389</v>
      </c>
      <c r="E60" s="3">
        <f>(D28-E31)*2</f>
        <v>-190</v>
      </c>
      <c r="F60" s="3">
        <f>D13-E60</f>
        <v>290</v>
      </c>
      <c r="G60" s="3"/>
    </row>
    <row r="61" spans="1:7" x14ac:dyDescent="0.15">
      <c r="A61" s="3"/>
      <c r="B61" s="3" t="s">
        <v>390</v>
      </c>
      <c r="C61" s="3"/>
      <c r="D61" s="5" t="s">
        <v>387</v>
      </c>
      <c r="E61" s="3">
        <f>(D28-E32)*2</f>
        <v>-50</v>
      </c>
      <c r="F61" s="3">
        <f>D13-E61</f>
        <v>150</v>
      </c>
      <c r="G61" s="3"/>
    </row>
    <row r="62" spans="1:7" x14ac:dyDescent="0.15">
      <c r="A62" s="3"/>
      <c r="B62" s="3" t="s">
        <v>390</v>
      </c>
      <c r="C62" s="3"/>
      <c r="D62" s="3" t="s">
        <v>392</v>
      </c>
      <c r="E62" s="3">
        <f>(D28-E33)*2</f>
        <v>10</v>
      </c>
      <c r="F62" s="3">
        <f>D13-E62</f>
        <v>90</v>
      </c>
      <c r="G62" s="3"/>
    </row>
    <row r="63" spans="1:7" x14ac:dyDescent="0.15">
      <c r="A63" s="3"/>
      <c r="B63" s="3" t="s">
        <v>390</v>
      </c>
      <c r="C63" s="3"/>
      <c r="D63" s="3" t="s">
        <v>394</v>
      </c>
      <c r="E63" s="3" t="s">
        <v>336</v>
      </c>
      <c r="F63" s="3" t="s">
        <v>336</v>
      </c>
      <c r="G63" s="3"/>
    </row>
    <row r="64" spans="1:7" x14ac:dyDescent="0.15">
      <c r="A64" s="3"/>
      <c r="B64" s="3" t="s">
        <v>390</v>
      </c>
      <c r="C64" s="3"/>
      <c r="D64" s="3" t="s">
        <v>390</v>
      </c>
      <c r="E64" s="3">
        <f>(D28-E35)*2</f>
        <v>10</v>
      </c>
      <c r="F64" s="3">
        <f>D13-E64</f>
        <v>90</v>
      </c>
      <c r="G64" s="3"/>
    </row>
  </sheetData>
  <mergeCells count="31">
    <mergeCell ref="F22:G22"/>
    <mergeCell ref="J22:N22"/>
    <mergeCell ref="O22:R22"/>
    <mergeCell ref="F23:G23"/>
    <mergeCell ref="J23:N23"/>
    <mergeCell ref="O23:R23"/>
    <mergeCell ref="A29:G29"/>
    <mergeCell ref="J29:N29"/>
    <mergeCell ref="O29:R29"/>
    <mergeCell ref="J24:N24"/>
    <mergeCell ref="O24:R24"/>
    <mergeCell ref="J25:N25"/>
    <mergeCell ref="O25:R25"/>
    <mergeCell ref="J26:N26"/>
    <mergeCell ref="O26:R26"/>
    <mergeCell ref="A51:G51"/>
    <mergeCell ref="A3:A8"/>
    <mergeCell ref="A13:A18"/>
    <mergeCell ref="J33:N33"/>
    <mergeCell ref="O33:R33"/>
    <mergeCell ref="J34:N34"/>
    <mergeCell ref="O34:R34"/>
    <mergeCell ref="A44:G44"/>
    <mergeCell ref="J30:N30"/>
    <mergeCell ref="O30:R30"/>
    <mergeCell ref="J31:N31"/>
    <mergeCell ref="O31:R31"/>
    <mergeCell ref="J32:N32"/>
    <mergeCell ref="O32:R32"/>
    <mergeCell ref="J27:N27"/>
    <mergeCell ref="O27:R27"/>
  </mergeCells>
  <phoneticPr fontId="18" type="noConversion"/>
  <conditionalFormatting sqref="E38:E43 E45:E50 E52:E57 E59:E64">
    <cfRule type="cellIs" dxfId="2" priority="1" operator="lessThan">
      <formula>0</formula>
    </cfRule>
  </conditionalFormatting>
  <conditionalFormatting sqref="F38:F43 F45:F49">
    <cfRule type="cellIs" dxfId="1" priority="3" operator="greaterThan">
      <formula>$D$13</formula>
    </cfRule>
  </conditionalFormatting>
  <conditionalFormatting sqref="F38:F43 F45:F50 F52:F57 F59:F64">
    <cfRule type="cellIs" dxfId="0" priority="2" operator="greaterThan">
      <formula>$D$13</formula>
    </cfRule>
  </conditionalFormatting>
  <pageMargins left="0.75" right="0.75" top="1" bottom="1" header="0.51180555555555596" footer="0.51180555555555596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9"/>
  <sheetViews>
    <sheetView workbookViewId="0">
      <selection activeCell="F22" sqref="F22"/>
    </sheetView>
  </sheetViews>
  <sheetFormatPr defaultColWidth="9" defaultRowHeight="16.5" x14ac:dyDescent="0.15"/>
  <cols>
    <col min="1" max="1" width="9" style="48"/>
    <col min="2" max="2" width="15.375" style="48" bestFit="1" customWidth="1"/>
    <col min="3" max="3" width="47.375" style="48" bestFit="1" customWidth="1"/>
    <col min="4" max="4" width="12" style="48" bestFit="1" customWidth="1"/>
    <col min="5" max="16384" width="9" style="48"/>
  </cols>
  <sheetData>
    <row r="3" spans="2:5" x14ac:dyDescent="0.15">
      <c r="B3" s="47" t="s">
        <v>420</v>
      </c>
      <c r="C3" s="47" t="s">
        <v>421</v>
      </c>
      <c r="D3" s="47" t="s">
        <v>422</v>
      </c>
      <c r="E3" s="47" t="s">
        <v>424</v>
      </c>
    </row>
    <row r="4" spans="2:5" x14ac:dyDescent="0.15">
      <c r="B4" s="47" t="s">
        <v>439</v>
      </c>
      <c r="C4" s="47" t="s">
        <v>440</v>
      </c>
      <c r="D4" s="47"/>
      <c r="E4" s="47">
        <v>1</v>
      </c>
    </row>
    <row r="5" spans="2:5" x14ac:dyDescent="0.15">
      <c r="B5" s="47" t="s">
        <v>426</v>
      </c>
      <c r="C5" s="47" t="s">
        <v>425</v>
      </c>
      <c r="D5" s="47" t="s">
        <v>423</v>
      </c>
      <c r="E5" s="47">
        <v>4</v>
      </c>
    </row>
    <row r="6" spans="2:5" x14ac:dyDescent="0.15">
      <c r="B6" s="47" t="s">
        <v>427</v>
      </c>
      <c r="C6" s="47" t="s">
        <v>428</v>
      </c>
      <c r="D6" s="47" t="s">
        <v>423</v>
      </c>
      <c r="E6" s="47">
        <v>4</v>
      </c>
    </row>
    <row r="7" spans="2:5" x14ac:dyDescent="0.15">
      <c r="B7" s="47" t="s">
        <v>438</v>
      </c>
      <c r="C7" s="47" t="s">
        <v>429</v>
      </c>
      <c r="D7" s="47" t="s">
        <v>430</v>
      </c>
      <c r="E7" s="47">
        <v>3</v>
      </c>
    </row>
    <row r="8" spans="2:5" x14ac:dyDescent="0.15">
      <c r="B8" s="47" t="s">
        <v>431</v>
      </c>
      <c r="C8" s="47" t="s">
        <v>433</v>
      </c>
      <c r="D8" s="47" t="s">
        <v>432</v>
      </c>
      <c r="E8" s="47">
        <v>5</v>
      </c>
    </row>
    <row r="9" spans="2:5" ht="43.5" customHeight="1" x14ac:dyDescent="0.15">
      <c r="B9" s="47" t="s">
        <v>434</v>
      </c>
      <c r="C9" s="49" t="s">
        <v>437</v>
      </c>
      <c r="D9" s="47" t="s">
        <v>436</v>
      </c>
      <c r="E9" s="47" t="s">
        <v>435</v>
      </c>
    </row>
    <row r="10" spans="2:5" ht="23.25" customHeight="1" x14ac:dyDescent="0.15">
      <c r="B10" s="50"/>
      <c r="C10" s="50"/>
      <c r="D10" s="50"/>
      <c r="E10" s="50"/>
    </row>
    <row r="12" spans="2:5" x14ac:dyDescent="0.15">
      <c r="B12" s="48" t="s">
        <v>441</v>
      </c>
    </row>
    <row r="13" spans="2:5" x14ac:dyDescent="0.15">
      <c r="B13" s="48" t="s">
        <v>442</v>
      </c>
    </row>
    <row r="14" spans="2:5" x14ac:dyDescent="0.15">
      <c r="B14" s="48" t="s">
        <v>443</v>
      </c>
    </row>
    <row r="15" spans="2:5" x14ac:dyDescent="0.15">
      <c r="B15" s="48" t="s">
        <v>447</v>
      </c>
    </row>
    <row r="17" spans="2:2" x14ac:dyDescent="0.15">
      <c r="B17" s="48" t="s">
        <v>445</v>
      </c>
    </row>
    <row r="18" spans="2:2" x14ac:dyDescent="0.15">
      <c r="B18" s="48" t="s">
        <v>444</v>
      </c>
    </row>
    <row r="19" spans="2:2" x14ac:dyDescent="0.15">
      <c r="B19" s="48" t="s">
        <v>446</v>
      </c>
    </row>
  </sheetData>
  <phoneticPr fontId="16" type="noConversion"/>
  <pageMargins left="0.75" right="0.75" top="1" bottom="1" header="0.51180555555555596" footer="0.51180555555555596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17"/>
  <sheetViews>
    <sheetView zoomScaleNormal="100" workbookViewId="0">
      <selection activeCell="K23" sqref="K23"/>
    </sheetView>
  </sheetViews>
  <sheetFormatPr defaultColWidth="9" defaultRowHeight="13.5" x14ac:dyDescent="0.15"/>
  <cols>
    <col min="1" max="16384" width="9" style="53"/>
  </cols>
  <sheetData>
    <row r="2" spans="2:3" x14ac:dyDescent="0.15">
      <c r="B2" s="52" t="s">
        <v>508</v>
      </c>
    </row>
    <row r="3" spans="2:3" x14ac:dyDescent="0.15">
      <c r="B3" s="52" t="s">
        <v>509</v>
      </c>
    </row>
    <row r="4" spans="2:3" x14ac:dyDescent="0.15">
      <c r="B4" s="52" t="s">
        <v>510</v>
      </c>
    </row>
    <row r="5" spans="2:3" x14ac:dyDescent="0.15">
      <c r="B5" s="52" t="s">
        <v>511</v>
      </c>
    </row>
    <row r="6" spans="2:3" x14ac:dyDescent="0.15">
      <c r="B6" s="52"/>
    </row>
    <row r="7" spans="2:3" x14ac:dyDescent="0.15">
      <c r="B7" s="52" t="s">
        <v>512</v>
      </c>
    </row>
    <row r="8" spans="2:3" x14ac:dyDescent="0.15">
      <c r="B8" s="52"/>
      <c r="C8" s="52" t="s">
        <v>515</v>
      </c>
    </row>
    <row r="9" spans="2:3" x14ac:dyDescent="0.15">
      <c r="B9" s="52"/>
    </row>
    <row r="10" spans="2:3" x14ac:dyDescent="0.15">
      <c r="B10" s="52" t="s">
        <v>513</v>
      </c>
    </row>
    <row r="11" spans="2:3" x14ac:dyDescent="0.15">
      <c r="B11" s="52"/>
      <c r="C11" s="52" t="s">
        <v>514</v>
      </c>
    </row>
    <row r="12" spans="2:3" x14ac:dyDescent="0.15">
      <c r="B12" s="52"/>
    </row>
    <row r="17" spans="2:2" x14ac:dyDescent="0.15">
      <c r="B17"/>
    </row>
  </sheetData>
  <phoneticPr fontId="16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L203"/>
  <sheetViews>
    <sheetView tabSelected="1" topLeftCell="A55" workbookViewId="0">
      <selection activeCell="M76" sqref="M76"/>
    </sheetView>
  </sheetViews>
  <sheetFormatPr defaultColWidth="9" defaultRowHeight="16.5" x14ac:dyDescent="0.15"/>
  <cols>
    <col min="1" max="14" width="9" style="23"/>
    <col min="15" max="15" width="10.125" style="23" customWidth="1"/>
    <col min="16" max="16" width="13.5" style="23" customWidth="1"/>
    <col min="17" max="16384" width="9" style="23"/>
  </cols>
  <sheetData>
    <row r="2" spans="2:6" x14ac:dyDescent="0.15">
      <c r="B2" s="24" t="s">
        <v>13</v>
      </c>
    </row>
    <row r="3" spans="2:6" x14ac:dyDescent="0.15">
      <c r="B3" s="23" t="s">
        <v>14</v>
      </c>
    </row>
    <row r="5" spans="2:6" x14ac:dyDescent="0.15">
      <c r="B5" s="24" t="s">
        <v>15</v>
      </c>
    </row>
    <row r="6" spans="2:6" x14ac:dyDescent="0.15">
      <c r="B6" s="23" t="s">
        <v>16</v>
      </c>
    </row>
    <row r="7" spans="2:6" x14ac:dyDescent="0.15">
      <c r="B7" s="23" t="s">
        <v>17</v>
      </c>
    </row>
    <row r="9" spans="2:6" x14ac:dyDescent="0.15">
      <c r="B9" s="24" t="s">
        <v>18</v>
      </c>
    </row>
    <row r="10" spans="2:6" x14ac:dyDescent="0.15">
      <c r="B10" s="23" t="s">
        <v>19</v>
      </c>
    </row>
    <row r="11" spans="2:6" x14ac:dyDescent="0.15">
      <c r="B11" s="23" t="s">
        <v>20</v>
      </c>
    </row>
    <row r="12" spans="2:6" x14ac:dyDescent="0.15">
      <c r="C12" s="24" t="s">
        <v>21</v>
      </c>
      <c r="D12" s="24"/>
      <c r="E12" s="24"/>
      <c r="F12" s="24"/>
    </row>
    <row r="13" spans="2:6" x14ac:dyDescent="0.15">
      <c r="C13" s="23" t="s">
        <v>22</v>
      </c>
    </row>
    <row r="14" spans="2:6" x14ac:dyDescent="0.15">
      <c r="C14" s="23" t="s">
        <v>23</v>
      </c>
    </row>
    <row r="15" spans="2:6" x14ac:dyDescent="0.15">
      <c r="C15" s="23" t="s">
        <v>24</v>
      </c>
    </row>
    <row r="16" spans="2:6" x14ac:dyDescent="0.15">
      <c r="C16" s="23" t="s">
        <v>25</v>
      </c>
    </row>
    <row r="17" spans="2:8" x14ac:dyDescent="0.15">
      <c r="C17" s="26" t="s">
        <v>26</v>
      </c>
    </row>
    <row r="18" spans="2:8" x14ac:dyDescent="0.15">
      <c r="C18" s="23" t="s">
        <v>540</v>
      </c>
    </row>
    <row r="21" spans="2:8" x14ac:dyDescent="0.15">
      <c r="B21" s="24" t="s">
        <v>27</v>
      </c>
    </row>
    <row r="22" spans="2:8" x14ac:dyDescent="0.15">
      <c r="B22" s="23" t="s">
        <v>28</v>
      </c>
    </row>
    <row r="23" spans="2:8" x14ac:dyDescent="0.15">
      <c r="B23" s="23" t="s">
        <v>29</v>
      </c>
      <c r="F23" s="26" t="s">
        <v>30</v>
      </c>
    </row>
    <row r="24" spans="2:8" x14ac:dyDescent="0.15">
      <c r="B24" s="23" t="s">
        <v>31</v>
      </c>
      <c r="E24" s="26"/>
      <c r="H24" s="26" t="s">
        <v>32</v>
      </c>
    </row>
    <row r="25" spans="2:8" x14ac:dyDescent="0.15">
      <c r="B25" s="23" t="s">
        <v>33</v>
      </c>
      <c r="E25" s="26"/>
      <c r="H25" s="40" t="s">
        <v>34</v>
      </c>
    </row>
    <row r="26" spans="2:8" x14ac:dyDescent="0.15">
      <c r="B26" s="23" t="s">
        <v>35</v>
      </c>
    </row>
    <row r="27" spans="2:8" x14ac:dyDescent="0.15">
      <c r="B27" s="23" t="s">
        <v>36</v>
      </c>
    </row>
    <row r="29" spans="2:8" x14ac:dyDescent="0.15">
      <c r="B29" s="24" t="s">
        <v>37</v>
      </c>
    </row>
    <row r="31" spans="2:8" x14ac:dyDescent="0.15">
      <c r="E31" s="26"/>
    </row>
    <row r="32" spans="2:8" x14ac:dyDescent="0.15">
      <c r="B32" s="23" t="s">
        <v>38</v>
      </c>
    </row>
    <row r="33" spans="2:3" x14ac:dyDescent="0.15">
      <c r="B33" s="23" t="s">
        <v>39</v>
      </c>
    </row>
    <row r="34" spans="2:3" x14ac:dyDescent="0.15">
      <c r="B34" s="23" t="s">
        <v>40</v>
      </c>
    </row>
    <row r="35" spans="2:3" x14ac:dyDescent="0.15">
      <c r="B35" s="23" t="s">
        <v>41</v>
      </c>
    </row>
    <row r="37" spans="2:3" x14ac:dyDescent="0.15">
      <c r="B37" s="23" t="s">
        <v>42</v>
      </c>
    </row>
    <row r="38" spans="2:3" x14ac:dyDescent="0.15">
      <c r="B38" s="23" t="s">
        <v>43</v>
      </c>
    </row>
    <row r="39" spans="2:3" x14ac:dyDescent="0.15">
      <c r="C39" s="23" t="s">
        <v>44</v>
      </c>
    </row>
    <row r="40" spans="2:3" x14ac:dyDescent="0.15">
      <c r="C40" s="24" t="s">
        <v>45</v>
      </c>
    </row>
    <row r="42" spans="2:3" x14ac:dyDescent="0.15">
      <c r="B42" s="23" t="s">
        <v>46</v>
      </c>
    </row>
    <row r="43" spans="2:3" x14ac:dyDescent="0.15">
      <c r="C43" s="23" t="s">
        <v>47</v>
      </c>
    </row>
    <row r="44" spans="2:3" x14ac:dyDescent="0.15">
      <c r="C44" s="23" t="s">
        <v>48</v>
      </c>
    </row>
    <row r="45" spans="2:3" x14ac:dyDescent="0.15">
      <c r="C45" s="25" t="s">
        <v>49</v>
      </c>
    </row>
    <row r="47" spans="2:3" x14ac:dyDescent="0.15">
      <c r="C47" s="23" t="s">
        <v>50</v>
      </c>
    </row>
    <row r="48" spans="2:3" x14ac:dyDescent="0.15">
      <c r="C48" s="23" t="s">
        <v>51</v>
      </c>
    </row>
    <row r="49" spans="2:3" x14ac:dyDescent="0.15">
      <c r="C49" s="26" t="s">
        <v>52</v>
      </c>
    </row>
    <row r="51" spans="2:3" x14ac:dyDescent="0.15">
      <c r="C51" s="23" t="s">
        <v>53</v>
      </c>
    </row>
    <row r="52" spans="2:3" x14ac:dyDescent="0.15">
      <c r="C52" s="23" t="s">
        <v>54</v>
      </c>
    </row>
    <row r="53" spans="2:3" x14ac:dyDescent="0.15">
      <c r="C53" s="40" t="s">
        <v>55</v>
      </c>
    </row>
    <row r="54" spans="2:3" x14ac:dyDescent="0.15">
      <c r="C54" s="40"/>
    </row>
    <row r="55" spans="2:3" x14ac:dyDescent="0.15">
      <c r="C55" s="41" t="s">
        <v>56</v>
      </c>
    </row>
    <row r="56" spans="2:3" x14ac:dyDescent="0.15">
      <c r="C56" s="42"/>
    </row>
    <row r="57" spans="2:3" x14ac:dyDescent="0.15">
      <c r="C57" s="42" t="s">
        <v>57</v>
      </c>
    </row>
    <row r="58" spans="2:3" x14ac:dyDescent="0.15">
      <c r="C58" s="42" t="s">
        <v>58</v>
      </c>
    </row>
    <row r="59" spans="2:3" x14ac:dyDescent="0.15">
      <c r="C59" s="42" t="s">
        <v>59</v>
      </c>
    </row>
    <row r="60" spans="2:3" x14ac:dyDescent="0.15">
      <c r="C60" s="42" t="s">
        <v>60</v>
      </c>
    </row>
    <row r="61" spans="2:3" x14ac:dyDescent="0.15">
      <c r="C61" s="42"/>
    </row>
    <row r="63" spans="2:3" x14ac:dyDescent="0.15">
      <c r="B63" s="23" t="s">
        <v>61</v>
      </c>
    </row>
    <row r="64" spans="2:3" x14ac:dyDescent="0.15">
      <c r="C64" s="23" t="s">
        <v>62</v>
      </c>
    </row>
    <row r="67" spans="2:8" x14ac:dyDescent="0.15">
      <c r="B67" s="59" t="s">
        <v>63</v>
      </c>
      <c r="C67" s="59"/>
      <c r="D67" s="59"/>
      <c r="E67" s="59"/>
    </row>
    <row r="68" spans="2:8" x14ac:dyDescent="0.15">
      <c r="B68" s="59"/>
      <c r="C68" s="59" t="s">
        <v>64</v>
      </c>
      <c r="D68" s="59"/>
      <c r="E68" s="59"/>
      <c r="F68" s="23" t="s">
        <v>518</v>
      </c>
    </row>
    <row r="70" spans="2:8" x14ac:dyDescent="0.15">
      <c r="B70" s="23" t="s">
        <v>65</v>
      </c>
    </row>
    <row r="71" spans="2:8" x14ac:dyDescent="0.15">
      <c r="C71" s="23" t="s">
        <v>66</v>
      </c>
    </row>
    <row r="72" spans="2:8" x14ac:dyDescent="0.15">
      <c r="C72" s="40" t="s">
        <v>67</v>
      </c>
    </row>
    <row r="74" spans="2:8" x14ac:dyDescent="0.15">
      <c r="B74" s="58" t="s">
        <v>519</v>
      </c>
      <c r="C74" s="58"/>
      <c r="D74" s="58"/>
      <c r="E74" s="58"/>
      <c r="F74" s="58"/>
      <c r="G74" s="58"/>
      <c r="H74" s="58"/>
    </row>
    <row r="75" spans="2:8" x14ac:dyDescent="0.15">
      <c r="B75" s="101" t="s">
        <v>542</v>
      </c>
      <c r="C75" s="79" t="s">
        <v>541</v>
      </c>
      <c r="D75" s="80"/>
      <c r="E75" s="80"/>
      <c r="F75" s="81"/>
      <c r="G75" s="58"/>
      <c r="H75" s="58"/>
    </row>
    <row r="76" spans="2:8" x14ac:dyDescent="0.15">
      <c r="B76" s="101">
        <v>1</v>
      </c>
      <c r="C76" s="79" t="s">
        <v>543</v>
      </c>
      <c r="D76" s="80"/>
      <c r="E76" s="80"/>
      <c r="F76" s="81"/>
      <c r="G76" s="58"/>
      <c r="H76" s="58"/>
    </row>
    <row r="77" spans="2:8" x14ac:dyDescent="0.15">
      <c r="B77" s="101">
        <v>2</v>
      </c>
      <c r="C77" s="79" t="s">
        <v>544</v>
      </c>
      <c r="D77" s="80"/>
      <c r="E77" s="80"/>
      <c r="F77" s="81"/>
      <c r="G77" s="58"/>
      <c r="H77" s="58"/>
    </row>
    <row r="78" spans="2:8" x14ac:dyDescent="0.15">
      <c r="B78" s="101">
        <v>3</v>
      </c>
      <c r="C78" s="79" t="s">
        <v>545</v>
      </c>
      <c r="D78" s="80"/>
      <c r="E78" s="80"/>
      <c r="F78" s="81"/>
      <c r="G78" s="58"/>
      <c r="H78" s="58"/>
    </row>
    <row r="79" spans="2:8" x14ac:dyDescent="0.15">
      <c r="B79" s="101">
        <v>4</v>
      </c>
      <c r="C79" s="79"/>
      <c r="D79" s="80"/>
      <c r="E79" s="80"/>
      <c r="F79" s="81"/>
      <c r="G79" s="58"/>
      <c r="H79" s="58"/>
    </row>
    <row r="80" spans="2:8" x14ac:dyDescent="0.15">
      <c r="B80" s="101">
        <v>5</v>
      </c>
      <c r="C80" s="79"/>
      <c r="D80" s="80"/>
      <c r="E80" s="80"/>
      <c r="F80" s="81"/>
      <c r="G80" s="58"/>
      <c r="H80" s="58"/>
    </row>
    <row r="81" spans="2:9" x14ac:dyDescent="0.15">
      <c r="B81" s="101">
        <v>6</v>
      </c>
      <c r="C81" s="79"/>
      <c r="D81" s="80"/>
      <c r="E81" s="80"/>
      <c r="F81" s="81"/>
      <c r="G81" s="58"/>
      <c r="H81" s="58"/>
    </row>
    <row r="82" spans="2:9" x14ac:dyDescent="0.15">
      <c r="B82" s="101">
        <v>7</v>
      </c>
      <c r="C82" s="79"/>
      <c r="D82" s="80"/>
      <c r="E82" s="80"/>
      <c r="F82" s="81"/>
      <c r="G82" s="58"/>
      <c r="H82" s="58"/>
    </row>
    <row r="83" spans="2:9" x14ac:dyDescent="0.15">
      <c r="B83" s="101"/>
      <c r="C83" s="55"/>
      <c r="D83" s="56"/>
      <c r="E83" s="56"/>
      <c r="F83" s="57"/>
      <c r="G83" s="58"/>
      <c r="H83" s="58"/>
    </row>
    <row r="84" spans="2:9" x14ac:dyDescent="0.15">
      <c r="B84" s="101"/>
      <c r="C84" s="102"/>
      <c r="D84" s="101"/>
      <c r="E84" s="101"/>
      <c r="F84" s="101"/>
      <c r="G84" s="58"/>
      <c r="H84" s="58"/>
      <c r="I84" s="24" t="s">
        <v>546</v>
      </c>
    </row>
    <row r="85" spans="2:9" x14ac:dyDescent="0.15">
      <c r="C85" s="25"/>
    </row>
    <row r="86" spans="2:9" x14ac:dyDescent="0.15">
      <c r="C86" s="25"/>
    </row>
    <row r="87" spans="2:9" x14ac:dyDescent="0.15">
      <c r="B87" s="24" t="s">
        <v>68</v>
      </c>
    </row>
    <row r="89" spans="2:9" x14ac:dyDescent="0.15">
      <c r="B89" s="23" t="s">
        <v>69</v>
      </c>
    </row>
    <row r="90" spans="2:9" x14ac:dyDescent="0.15">
      <c r="B90" s="2" t="s">
        <v>70</v>
      </c>
      <c r="C90" s="2" t="s">
        <v>71</v>
      </c>
      <c r="D90" s="2" t="s">
        <v>72</v>
      </c>
    </row>
    <row r="91" spans="2:9" x14ac:dyDescent="0.15">
      <c r="B91" s="11" t="s">
        <v>73</v>
      </c>
      <c r="C91" s="11">
        <v>101</v>
      </c>
      <c r="D91" s="43"/>
    </row>
    <row r="92" spans="2:9" x14ac:dyDescent="0.15">
      <c r="B92" s="11" t="s">
        <v>74</v>
      </c>
      <c r="C92" s="11">
        <v>201</v>
      </c>
      <c r="D92" s="43"/>
    </row>
    <row r="93" spans="2:9" x14ac:dyDescent="0.15">
      <c r="B93" s="11" t="s">
        <v>75</v>
      </c>
      <c r="C93" s="11">
        <v>301</v>
      </c>
      <c r="D93" s="11"/>
    </row>
    <row r="94" spans="2:9" x14ac:dyDescent="0.15">
      <c r="B94" s="11" t="s">
        <v>76</v>
      </c>
      <c r="C94" s="11">
        <v>401</v>
      </c>
      <c r="D94" s="61" t="s">
        <v>521</v>
      </c>
    </row>
    <row r="95" spans="2:9" x14ac:dyDescent="0.15">
      <c r="B95" s="11" t="s">
        <v>77</v>
      </c>
      <c r="C95" s="11">
        <v>501</v>
      </c>
      <c r="D95" s="43"/>
    </row>
    <row r="96" spans="2:9" x14ac:dyDescent="0.15">
      <c r="B96" s="11" t="s">
        <v>78</v>
      </c>
      <c r="C96" s="11">
        <v>502</v>
      </c>
      <c r="D96" s="43"/>
    </row>
    <row r="97" spans="2:5" x14ac:dyDescent="0.15">
      <c r="B97" s="11" t="s">
        <v>79</v>
      </c>
      <c r="C97" s="11">
        <v>503</v>
      </c>
      <c r="D97" s="43"/>
    </row>
    <row r="98" spans="2:5" x14ac:dyDescent="0.15">
      <c r="B98" s="11" t="s">
        <v>80</v>
      </c>
      <c r="C98" s="11">
        <v>504</v>
      </c>
      <c r="D98" s="43"/>
    </row>
    <row r="99" spans="2:5" x14ac:dyDescent="0.15">
      <c r="B99" s="11" t="s">
        <v>81</v>
      </c>
      <c r="C99" s="11">
        <v>505</v>
      </c>
      <c r="D99" s="43"/>
    </row>
    <row r="100" spans="2:5" x14ac:dyDescent="0.15">
      <c r="B100" s="44" t="s">
        <v>82</v>
      </c>
      <c r="C100" s="11">
        <v>506</v>
      </c>
      <c r="D100" s="43"/>
    </row>
    <row r="101" spans="2:5" x14ac:dyDescent="0.15">
      <c r="B101" s="45" t="s">
        <v>83</v>
      </c>
      <c r="C101" s="11">
        <v>507</v>
      </c>
      <c r="D101" s="43"/>
    </row>
    <row r="102" spans="2:5" x14ac:dyDescent="0.15">
      <c r="B102" s="44" t="s">
        <v>84</v>
      </c>
      <c r="C102" s="11">
        <v>508</v>
      </c>
      <c r="D102" s="11"/>
    </row>
    <row r="103" spans="2:5" x14ac:dyDescent="0.15">
      <c r="B103" s="11" t="s">
        <v>520</v>
      </c>
      <c r="C103" s="11">
        <v>601</v>
      </c>
      <c r="D103" s="11"/>
    </row>
    <row r="104" spans="2:5" x14ac:dyDescent="0.15">
      <c r="B104" s="11" t="s">
        <v>86</v>
      </c>
      <c r="C104" s="11">
        <v>701</v>
      </c>
      <c r="D104" s="60"/>
    </row>
    <row r="105" spans="2:5" x14ac:dyDescent="0.15">
      <c r="B105" s="25" t="s">
        <v>87</v>
      </c>
    </row>
    <row r="107" spans="2:5" x14ac:dyDescent="0.15">
      <c r="B107" s="23" t="s">
        <v>88</v>
      </c>
    </row>
    <row r="108" spans="2:5" x14ac:dyDescent="0.15">
      <c r="B108" s="13" t="s">
        <v>89</v>
      </c>
      <c r="C108" s="13" t="s">
        <v>90</v>
      </c>
      <c r="D108" s="13" t="s">
        <v>91</v>
      </c>
      <c r="E108" s="13" t="s">
        <v>92</v>
      </c>
    </row>
    <row r="109" spans="2:5" x14ac:dyDescent="0.15">
      <c r="B109" s="3">
        <v>1</v>
      </c>
      <c r="C109" s="3">
        <v>101</v>
      </c>
      <c r="D109" s="3">
        <v>0</v>
      </c>
      <c r="E109" s="3">
        <v>0</v>
      </c>
    </row>
    <row r="110" spans="2:5" x14ac:dyDescent="0.15">
      <c r="B110" s="3">
        <v>2</v>
      </c>
      <c r="C110" s="3">
        <v>101</v>
      </c>
      <c r="D110" s="3">
        <v>0</v>
      </c>
      <c r="E110" s="3">
        <v>0</v>
      </c>
    </row>
    <row r="111" spans="2:5" x14ac:dyDescent="0.15">
      <c r="B111" s="3">
        <v>3</v>
      </c>
      <c r="C111" s="3">
        <v>101</v>
      </c>
      <c r="D111" s="3">
        <v>0</v>
      </c>
      <c r="E111" s="3">
        <v>0</v>
      </c>
    </row>
    <row r="112" spans="2:5" x14ac:dyDescent="0.15">
      <c r="B112" s="3">
        <v>4</v>
      </c>
      <c r="C112" s="3">
        <v>101</v>
      </c>
      <c r="D112" s="3">
        <v>0</v>
      </c>
      <c r="E112" s="3">
        <v>0</v>
      </c>
    </row>
    <row r="113" spans="2:12" x14ac:dyDescent="0.15">
      <c r="B113" s="3">
        <v>5</v>
      </c>
      <c r="C113" s="3">
        <v>101</v>
      </c>
      <c r="D113" s="3">
        <v>0</v>
      </c>
      <c r="E113" s="3">
        <v>0</v>
      </c>
    </row>
    <row r="114" spans="2:12" x14ac:dyDescent="0.15">
      <c r="B114" s="3">
        <v>6</v>
      </c>
      <c r="C114" s="3">
        <v>101</v>
      </c>
      <c r="D114" s="3">
        <v>0</v>
      </c>
      <c r="E114" s="3">
        <v>0</v>
      </c>
    </row>
    <row r="115" spans="2:12" x14ac:dyDescent="0.15">
      <c r="B115" s="3">
        <v>7</v>
      </c>
      <c r="C115" s="3">
        <v>101</v>
      </c>
      <c r="D115" s="3">
        <v>0</v>
      </c>
      <c r="E115" s="3">
        <v>0</v>
      </c>
    </row>
    <row r="116" spans="2:12" x14ac:dyDescent="0.15">
      <c r="B116" s="3">
        <v>8</v>
      </c>
      <c r="C116" s="3">
        <v>101</v>
      </c>
      <c r="D116" s="3">
        <v>0</v>
      </c>
      <c r="E116" s="3">
        <v>0</v>
      </c>
    </row>
    <row r="117" spans="2:12" x14ac:dyDescent="0.15">
      <c r="B117" s="3">
        <v>9</v>
      </c>
      <c r="C117" s="3">
        <v>501</v>
      </c>
      <c r="D117" s="3">
        <v>0</v>
      </c>
      <c r="E117" s="3">
        <v>0</v>
      </c>
    </row>
    <row r="118" spans="2:12" x14ac:dyDescent="0.15">
      <c r="B118" s="3">
        <v>10</v>
      </c>
      <c r="C118" s="3">
        <v>101</v>
      </c>
      <c r="D118" s="3">
        <v>0</v>
      </c>
      <c r="E118" s="3">
        <v>0</v>
      </c>
    </row>
    <row r="119" spans="2:12" x14ac:dyDescent="0.15">
      <c r="B119" s="3">
        <v>11</v>
      </c>
      <c r="C119" s="3">
        <v>101</v>
      </c>
      <c r="D119" s="3">
        <v>0</v>
      </c>
      <c r="E119" s="3">
        <v>0</v>
      </c>
    </row>
    <row r="120" spans="2:12" x14ac:dyDescent="0.15">
      <c r="B120" s="3">
        <v>12</v>
      </c>
      <c r="C120" s="3">
        <v>301</v>
      </c>
      <c r="D120" s="3">
        <v>2</v>
      </c>
      <c r="E120" s="3">
        <v>100</v>
      </c>
    </row>
    <row r="121" spans="2:12" x14ac:dyDescent="0.15">
      <c r="B121" s="3">
        <v>13</v>
      </c>
      <c r="C121" s="3">
        <v>508</v>
      </c>
      <c r="D121" s="3">
        <v>0</v>
      </c>
      <c r="E121" s="3">
        <v>0</v>
      </c>
    </row>
    <row r="122" spans="2:12" x14ac:dyDescent="0.15">
      <c r="B122" s="3">
        <v>14</v>
      </c>
      <c r="C122" s="3">
        <v>101</v>
      </c>
      <c r="D122" s="3">
        <v>0</v>
      </c>
      <c r="E122" s="3">
        <v>0</v>
      </c>
    </row>
    <row r="123" spans="2:12" x14ac:dyDescent="0.15">
      <c r="B123" s="3">
        <v>15</v>
      </c>
      <c r="C123" s="3">
        <v>101</v>
      </c>
      <c r="D123" s="3">
        <v>0</v>
      </c>
      <c r="E123" s="3">
        <v>0</v>
      </c>
    </row>
    <row r="124" spans="2:12" x14ac:dyDescent="0.15">
      <c r="C124" s="25"/>
    </row>
    <row r="125" spans="2:12" x14ac:dyDescent="0.15">
      <c r="B125" s="24" t="s">
        <v>93</v>
      </c>
    </row>
    <row r="127" spans="2:12" x14ac:dyDescent="0.15">
      <c r="L127" s="23" t="s">
        <v>94</v>
      </c>
    </row>
    <row r="128" spans="2:12" x14ac:dyDescent="0.15">
      <c r="B128" s="23" t="s">
        <v>95</v>
      </c>
    </row>
    <row r="157" spans="2:2" x14ac:dyDescent="0.15">
      <c r="B157" s="23" t="s">
        <v>96</v>
      </c>
    </row>
    <row r="158" spans="2:2" x14ac:dyDescent="0.15">
      <c r="B158" s="23" t="s">
        <v>97</v>
      </c>
    </row>
    <row r="159" spans="2:2" x14ac:dyDescent="0.15">
      <c r="B159" s="23" t="s">
        <v>98</v>
      </c>
    </row>
    <row r="160" spans="2:2" x14ac:dyDescent="0.15">
      <c r="B160" s="23" t="s">
        <v>99</v>
      </c>
    </row>
    <row r="161" spans="2:2" x14ac:dyDescent="0.15">
      <c r="B161" s="26" t="s">
        <v>100</v>
      </c>
    </row>
    <row r="162" spans="2:2" x14ac:dyDescent="0.15">
      <c r="B162" s="25" t="s">
        <v>101</v>
      </c>
    </row>
    <row r="194" spans="2:2" x14ac:dyDescent="0.15">
      <c r="B194" s="24" t="s">
        <v>102</v>
      </c>
    </row>
    <row r="195" spans="2:2" x14ac:dyDescent="0.15">
      <c r="B195" s="23" t="s">
        <v>103</v>
      </c>
    </row>
    <row r="196" spans="2:2" x14ac:dyDescent="0.15">
      <c r="B196" s="23" t="s">
        <v>104</v>
      </c>
    </row>
    <row r="198" spans="2:2" x14ac:dyDescent="0.15">
      <c r="B198" s="23" t="s">
        <v>105</v>
      </c>
    </row>
    <row r="199" spans="2:2" x14ac:dyDescent="0.15">
      <c r="B199" s="23" t="s">
        <v>106</v>
      </c>
    </row>
    <row r="200" spans="2:2" x14ac:dyDescent="0.15">
      <c r="B200" s="25" t="s">
        <v>107</v>
      </c>
    </row>
    <row r="202" spans="2:2" x14ac:dyDescent="0.15">
      <c r="B202" s="23" t="s">
        <v>108</v>
      </c>
    </row>
    <row r="203" spans="2:2" x14ac:dyDescent="0.15">
      <c r="B203" s="23" t="s">
        <v>109</v>
      </c>
    </row>
  </sheetData>
  <mergeCells count="8">
    <mergeCell ref="C81:F81"/>
    <mergeCell ref="C82:F82"/>
    <mergeCell ref="C75:F75"/>
    <mergeCell ref="C76:F76"/>
    <mergeCell ref="C77:F77"/>
    <mergeCell ref="C78:F78"/>
    <mergeCell ref="C79:F79"/>
    <mergeCell ref="C80:F80"/>
  </mergeCells>
  <phoneticPr fontId="18" type="noConversion"/>
  <pageMargins left="0.69930555555555596" right="0.69930555555555596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1" shapeId="1028" r:id="rId4">
          <objectPr defaultSize="0" altText="" r:id="rId5">
            <anchor moveWithCells="1" sizeWithCells="1">
              <from>
                <xdr:col>0</xdr:col>
                <xdr:colOff>447675</xdr:colOff>
                <xdr:row>162</xdr:row>
                <xdr:rowOff>9525</xdr:rowOff>
              </from>
              <to>
                <xdr:col>5</xdr:col>
                <xdr:colOff>361950</xdr:colOff>
                <xdr:row>188</xdr:row>
                <xdr:rowOff>47625</xdr:rowOff>
              </to>
            </anchor>
          </objectPr>
        </oleObject>
      </mc:Choice>
      <mc:Fallback>
        <oleObject progId="Visio.Drawing.11" shapeId="1028" r:id="rId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L91"/>
  <sheetViews>
    <sheetView topLeftCell="A73" workbookViewId="0">
      <selection activeCell="J179" sqref="J179"/>
    </sheetView>
  </sheetViews>
  <sheetFormatPr defaultColWidth="9" defaultRowHeight="16.5" x14ac:dyDescent="0.15"/>
  <cols>
    <col min="1" max="16384" width="9" style="23"/>
  </cols>
  <sheetData>
    <row r="2" spans="2:8" x14ac:dyDescent="0.15">
      <c r="B2" s="24" t="s">
        <v>13</v>
      </c>
    </row>
    <row r="3" spans="2:8" x14ac:dyDescent="0.15">
      <c r="B3" s="23" t="s">
        <v>110</v>
      </c>
    </row>
    <row r="5" spans="2:8" x14ac:dyDescent="0.15">
      <c r="B5" s="24" t="s">
        <v>111</v>
      </c>
    </row>
    <row r="6" spans="2:8" x14ac:dyDescent="0.15">
      <c r="B6" s="23" t="s">
        <v>112</v>
      </c>
    </row>
    <row r="7" spans="2:8" x14ac:dyDescent="0.15">
      <c r="B7" s="23" t="s">
        <v>113</v>
      </c>
    </row>
    <row r="8" spans="2:8" x14ac:dyDescent="0.15">
      <c r="B8" s="23" t="s">
        <v>114</v>
      </c>
      <c r="C8" s="23" t="s">
        <v>115</v>
      </c>
      <c r="D8" s="23" t="s">
        <v>116</v>
      </c>
      <c r="E8" s="23" t="s">
        <v>117</v>
      </c>
      <c r="F8" s="23" t="s">
        <v>118</v>
      </c>
    </row>
    <row r="9" spans="2:8" x14ac:dyDescent="0.15">
      <c r="B9" s="23" t="s">
        <v>119</v>
      </c>
    </row>
    <row r="11" spans="2:8" x14ac:dyDescent="0.15">
      <c r="B11" s="23" t="s">
        <v>120</v>
      </c>
    </row>
    <row r="12" spans="2:8" x14ac:dyDescent="0.15">
      <c r="B12" s="23" t="s">
        <v>121</v>
      </c>
    </row>
    <row r="14" spans="2:8" x14ac:dyDescent="0.15">
      <c r="B14" s="24" t="s">
        <v>122</v>
      </c>
    </row>
    <row r="15" spans="2:8" x14ac:dyDescent="0.15">
      <c r="B15" s="13" t="s">
        <v>123</v>
      </c>
      <c r="C15" s="75" t="s">
        <v>124</v>
      </c>
      <c r="D15" s="76"/>
      <c r="E15" s="76"/>
      <c r="F15" s="76"/>
      <c r="G15" s="76"/>
      <c r="H15" s="77"/>
    </row>
    <row r="16" spans="2:8" x14ac:dyDescent="0.15">
      <c r="B16" s="3" t="s">
        <v>125</v>
      </c>
      <c r="C16" s="67" t="s">
        <v>126</v>
      </c>
      <c r="D16" s="67"/>
      <c r="E16" s="67"/>
      <c r="F16" s="67"/>
      <c r="G16" s="67"/>
      <c r="H16" s="67"/>
    </row>
    <row r="17" spans="2:8" x14ac:dyDescent="0.15">
      <c r="B17" s="3" t="s">
        <v>127</v>
      </c>
      <c r="C17" s="67" t="s">
        <v>128</v>
      </c>
      <c r="D17" s="67"/>
      <c r="E17" s="67"/>
      <c r="F17" s="67"/>
      <c r="G17" s="67"/>
      <c r="H17" s="67"/>
    </row>
    <row r="18" spans="2:8" x14ac:dyDescent="0.15">
      <c r="B18" s="3" t="s">
        <v>129</v>
      </c>
      <c r="C18" s="67" t="s">
        <v>130</v>
      </c>
      <c r="D18" s="67"/>
      <c r="E18" s="67"/>
      <c r="F18" s="67"/>
      <c r="G18" s="67"/>
      <c r="H18" s="67"/>
    </row>
    <row r="19" spans="2:8" x14ac:dyDescent="0.15">
      <c r="B19" s="3" t="s">
        <v>131</v>
      </c>
      <c r="C19" s="67" t="s">
        <v>132</v>
      </c>
      <c r="D19" s="67"/>
      <c r="E19" s="67"/>
      <c r="F19" s="67"/>
      <c r="G19" s="67"/>
      <c r="H19" s="67"/>
    </row>
    <row r="20" spans="2:8" x14ac:dyDescent="0.15">
      <c r="B20" s="3" t="s">
        <v>133</v>
      </c>
      <c r="C20" s="67" t="s">
        <v>134</v>
      </c>
      <c r="D20" s="67"/>
      <c r="E20" s="67"/>
      <c r="F20" s="67"/>
      <c r="G20" s="67"/>
      <c r="H20" s="67"/>
    </row>
    <row r="22" spans="2:8" x14ac:dyDescent="0.15">
      <c r="B22" s="24" t="s">
        <v>135</v>
      </c>
    </row>
    <row r="23" spans="2:8" x14ac:dyDescent="0.15">
      <c r="B23" s="23" t="s">
        <v>136</v>
      </c>
    </row>
    <row r="24" spans="2:8" x14ac:dyDescent="0.15">
      <c r="B24" s="23" t="s">
        <v>137</v>
      </c>
    </row>
    <row r="25" spans="2:8" x14ac:dyDescent="0.15">
      <c r="B25" s="23" t="s">
        <v>138</v>
      </c>
    </row>
    <row r="27" spans="2:8" x14ac:dyDescent="0.15">
      <c r="B27" s="2" t="s">
        <v>123</v>
      </c>
      <c r="C27" s="2" t="s">
        <v>139</v>
      </c>
    </row>
    <row r="28" spans="2:8" x14ac:dyDescent="0.15">
      <c r="B28" s="12" t="s">
        <v>125</v>
      </c>
      <c r="C28" s="12">
        <v>1</v>
      </c>
    </row>
    <row r="29" spans="2:8" x14ac:dyDescent="0.15">
      <c r="B29" s="12" t="s">
        <v>127</v>
      </c>
      <c r="C29" s="12">
        <v>1</v>
      </c>
    </row>
    <row r="30" spans="2:8" x14ac:dyDescent="0.15">
      <c r="B30" s="12" t="s">
        <v>129</v>
      </c>
      <c r="C30" s="12">
        <v>1</v>
      </c>
    </row>
    <row r="31" spans="2:8" x14ac:dyDescent="0.15">
      <c r="B31" s="12" t="s">
        <v>131</v>
      </c>
      <c r="C31" s="12">
        <v>1</v>
      </c>
    </row>
    <row r="32" spans="2:8" x14ac:dyDescent="0.15">
      <c r="B32" s="12" t="s">
        <v>133</v>
      </c>
      <c r="C32" s="12">
        <v>1</v>
      </c>
    </row>
    <row r="35" spans="2:10" x14ac:dyDescent="0.15">
      <c r="B35" s="23" t="s">
        <v>140</v>
      </c>
    </row>
    <row r="36" spans="2:10" x14ac:dyDescent="0.15">
      <c r="B36" s="67" t="s">
        <v>141</v>
      </c>
      <c r="C36" s="67" t="s">
        <v>142</v>
      </c>
      <c r="D36" s="67"/>
      <c r="E36" s="67"/>
      <c r="F36" s="67"/>
      <c r="G36" s="67"/>
      <c r="H36" s="67"/>
      <c r="I36" s="67"/>
      <c r="J36" s="67"/>
    </row>
    <row r="37" spans="2:10" x14ac:dyDescent="0.15">
      <c r="B37" s="67"/>
      <c r="C37" s="67" t="s">
        <v>143</v>
      </c>
      <c r="D37" s="67"/>
      <c r="E37" s="67"/>
      <c r="F37" s="67"/>
      <c r="G37" s="67"/>
      <c r="H37" s="67"/>
      <c r="I37" s="67"/>
      <c r="J37" s="67"/>
    </row>
    <row r="38" spans="2:10" x14ac:dyDescent="0.15">
      <c r="B38" s="67"/>
      <c r="C38" s="67" t="s">
        <v>144</v>
      </c>
      <c r="D38" s="67"/>
      <c r="E38" s="67"/>
      <c r="F38" s="67"/>
      <c r="G38" s="67"/>
      <c r="H38" s="67"/>
      <c r="I38" s="67"/>
      <c r="J38" s="67"/>
    </row>
    <row r="39" spans="2:10" x14ac:dyDescent="0.15">
      <c r="B39" s="67"/>
      <c r="C39" s="67"/>
      <c r="D39" s="67"/>
      <c r="E39" s="67"/>
      <c r="F39" s="67"/>
      <c r="G39" s="67"/>
      <c r="H39" s="67"/>
      <c r="I39" s="67"/>
      <c r="J39" s="67"/>
    </row>
    <row r="40" spans="2:10" x14ac:dyDescent="0.15">
      <c r="B40" s="67" t="s">
        <v>145</v>
      </c>
      <c r="C40" s="67" t="s">
        <v>146</v>
      </c>
      <c r="D40" s="67"/>
      <c r="E40" s="67"/>
      <c r="F40" s="67"/>
      <c r="G40" s="67"/>
      <c r="H40" s="67"/>
      <c r="I40" s="67"/>
      <c r="J40" s="67"/>
    </row>
    <row r="41" spans="2:10" x14ac:dyDescent="0.15">
      <c r="B41" s="67"/>
      <c r="C41" s="67" t="s">
        <v>147</v>
      </c>
      <c r="D41" s="67"/>
      <c r="E41" s="67"/>
      <c r="F41" s="67"/>
      <c r="G41" s="67"/>
      <c r="H41" s="67"/>
      <c r="I41" s="67"/>
      <c r="J41" s="67"/>
    </row>
    <row r="42" spans="2:10" x14ac:dyDescent="0.15">
      <c r="B42" s="67"/>
      <c r="C42" s="67" t="s">
        <v>148</v>
      </c>
      <c r="D42" s="67"/>
      <c r="E42" s="67"/>
      <c r="F42" s="67"/>
      <c r="G42" s="67"/>
      <c r="H42" s="67"/>
      <c r="I42" s="67"/>
      <c r="J42" s="67"/>
    </row>
    <row r="43" spans="2:10" x14ac:dyDescent="0.15">
      <c r="B43" s="67"/>
      <c r="C43" s="67"/>
      <c r="D43" s="67"/>
      <c r="E43" s="67"/>
      <c r="F43" s="67"/>
      <c r="G43" s="67"/>
      <c r="H43" s="67"/>
      <c r="I43" s="67"/>
      <c r="J43" s="67"/>
    </row>
    <row r="44" spans="2:10" x14ac:dyDescent="0.15">
      <c r="B44" s="3" t="s">
        <v>149</v>
      </c>
      <c r="C44" s="67" t="s">
        <v>150</v>
      </c>
      <c r="D44" s="67"/>
      <c r="E44" s="67"/>
      <c r="F44" s="67"/>
      <c r="G44" s="67"/>
      <c r="H44" s="67"/>
      <c r="I44" s="67"/>
      <c r="J44" s="67"/>
    </row>
    <row r="46" spans="2:10" x14ac:dyDescent="0.15">
      <c r="B46" s="67" t="s">
        <v>151</v>
      </c>
      <c r="C46" s="71" t="s">
        <v>152</v>
      </c>
      <c r="D46" s="72"/>
      <c r="E46" s="72"/>
      <c r="F46" s="72"/>
      <c r="G46" s="72"/>
      <c r="H46" s="72"/>
      <c r="I46" s="72"/>
      <c r="J46" s="73"/>
    </row>
    <row r="47" spans="2:10" x14ac:dyDescent="0.15">
      <c r="B47" s="67"/>
      <c r="C47" s="71" t="s">
        <v>153</v>
      </c>
      <c r="D47" s="72"/>
      <c r="E47" s="72"/>
      <c r="F47" s="72"/>
      <c r="G47" s="72"/>
      <c r="H47" s="72"/>
      <c r="I47" s="72"/>
      <c r="J47" s="73"/>
    </row>
    <row r="48" spans="2:10" x14ac:dyDescent="0.15">
      <c r="B48" s="67"/>
      <c r="C48" s="71" t="s">
        <v>154</v>
      </c>
      <c r="D48" s="72"/>
      <c r="E48" s="72"/>
      <c r="F48" s="72"/>
      <c r="G48" s="72"/>
      <c r="H48" s="72"/>
      <c r="I48" s="72"/>
      <c r="J48" s="73"/>
    </row>
    <row r="50" spans="2:12" x14ac:dyDescent="0.15">
      <c r="B50" s="24" t="s">
        <v>155</v>
      </c>
    </row>
    <row r="51" spans="2:12" x14ac:dyDescent="0.15">
      <c r="B51" s="24" t="s">
        <v>156</v>
      </c>
    </row>
    <row r="52" spans="2:12" x14ac:dyDescent="0.15">
      <c r="B52" s="24" t="s">
        <v>157</v>
      </c>
    </row>
    <row r="53" spans="2:12" x14ac:dyDescent="0.15">
      <c r="B53" s="24"/>
    </row>
    <row r="54" spans="2:12" x14ac:dyDescent="0.15">
      <c r="B54" s="24" t="s">
        <v>158</v>
      </c>
    </row>
    <row r="55" spans="2:12" x14ac:dyDescent="0.15">
      <c r="B55" s="24" t="s">
        <v>159</v>
      </c>
    </row>
    <row r="56" spans="2:12" x14ac:dyDescent="0.15">
      <c r="B56" s="24" t="s">
        <v>160</v>
      </c>
    </row>
    <row r="57" spans="2:12" x14ac:dyDescent="0.15">
      <c r="B57" s="24" t="s">
        <v>161</v>
      </c>
    </row>
    <row r="58" spans="2:12" x14ac:dyDescent="0.15">
      <c r="B58" s="25" t="s">
        <v>162</v>
      </c>
    </row>
    <row r="59" spans="2:12" x14ac:dyDescent="0.15">
      <c r="B59" s="24"/>
    </row>
    <row r="61" spans="2:12" x14ac:dyDescent="0.15">
      <c r="B61" s="23" t="s">
        <v>163</v>
      </c>
    </row>
    <row r="62" spans="2:12" x14ac:dyDescent="0.15">
      <c r="B62" s="23" t="s">
        <v>164</v>
      </c>
    </row>
    <row r="63" spans="2:12" x14ac:dyDescent="0.15">
      <c r="B63" s="2" t="s">
        <v>123</v>
      </c>
      <c r="C63" s="75" t="s">
        <v>165</v>
      </c>
      <c r="D63" s="76"/>
      <c r="E63" s="76"/>
      <c r="F63" s="76"/>
      <c r="G63" s="76"/>
      <c r="H63" s="77"/>
      <c r="I63" s="75" t="s">
        <v>166</v>
      </c>
      <c r="J63" s="76"/>
      <c r="K63" s="76"/>
      <c r="L63" s="77"/>
    </row>
    <row r="64" spans="2:12" x14ac:dyDescent="0.15">
      <c r="B64" s="12" t="s">
        <v>125</v>
      </c>
      <c r="C64" s="71" t="s">
        <v>167</v>
      </c>
      <c r="D64" s="72"/>
      <c r="E64" s="72"/>
      <c r="F64" s="72"/>
      <c r="G64" s="72"/>
      <c r="H64" s="73"/>
      <c r="I64" s="71" t="s">
        <v>168</v>
      </c>
      <c r="J64" s="72"/>
      <c r="K64" s="72"/>
      <c r="L64" s="73"/>
    </row>
    <row r="65" spans="2:12" x14ac:dyDescent="0.15">
      <c r="B65" s="12" t="s">
        <v>127</v>
      </c>
      <c r="C65" s="71" t="s">
        <v>169</v>
      </c>
      <c r="D65" s="72"/>
      <c r="E65" s="72"/>
      <c r="F65" s="72"/>
      <c r="G65" s="72"/>
      <c r="H65" s="73"/>
      <c r="I65" s="71" t="s">
        <v>168</v>
      </c>
      <c r="J65" s="72"/>
      <c r="K65" s="72"/>
      <c r="L65" s="73"/>
    </row>
    <row r="66" spans="2:12" x14ac:dyDescent="0.15">
      <c r="B66" s="12" t="s">
        <v>129</v>
      </c>
      <c r="C66" s="71" t="s">
        <v>170</v>
      </c>
      <c r="D66" s="72"/>
      <c r="E66" s="72"/>
      <c r="F66" s="72"/>
      <c r="G66" s="72"/>
      <c r="H66" s="73"/>
      <c r="I66" s="71" t="s">
        <v>168</v>
      </c>
      <c r="J66" s="72"/>
      <c r="K66" s="72"/>
      <c r="L66" s="73"/>
    </row>
    <row r="67" spans="2:12" x14ac:dyDescent="0.15">
      <c r="B67" s="12" t="s">
        <v>131</v>
      </c>
      <c r="C67" s="71" t="s">
        <v>171</v>
      </c>
      <c r="D67" s="72"/>
      <c r="E67" s="72"/>
      <c r="F67" s="72"/>
      <c r="G67" s="72"/>
      <c r="H67" s="73"/>
      <c r="I67" s="71" t="s">
        <v>168</v>
      </c>
      <c r="J67" s="72"/>
      <c r="K67" s="72"/>
      <c r="L67" s="73"/>
    </row>
    <row r="68" spans="2:12" x14ac:dyDescent="0.15">
      <c r="B68" s="12" t="s">
        <v>133</v>
      </c>
      <c r="C68" s="67" t="s">
        <v>172</v>
      </c>
      <c r="D68" s="67"/>
      <c r="E68" s="67"/>
      <c r="F68" s="67"/>
      <c r="G68" s="67"/>
      <c r="H68" s="67"/>
      <c r="I68" s="71" t="s">
        <v>168</v>
      </c>
      <c r="J68" s="72"/>
      <c r="K68" s="72"/>
      <c r="L68" s="73"/>
    </row>
    <row r="69" spans="2:12" x14ac:dyDescent="0.15">
      <c r="B69" s="6" t="s">
        <v>173</v>
      </c>
      <c r="C69" s="71" t="s">
        <v>174</v>
      </c>
      <c r="D69" s="72"/>
      <c r="E69" s="72"/>
      <c r="F69" s="72"/>
      <c r="G69" s="72"/>
      <c r="H69" s="73"/>
      <c r="I69" s="71"/>
      <c r="J69" s="72"/>
      <c r="K69" s="72"/>
      <c r="L69" s="73"/>
    </row>
    <row r="70" spans="2:12" x14ac:dyDescent="0.15">
      <c r="B70" s="3" t="s">
        <v>175</v>
      </c>
      <c r="C70" s="71" t="s">
        <v>176</v>
      </c>
      <c r="D70" s="72"/>
      <c r="E70" s="72"/>
      <c r="F70" s="72"/>
      <c r="G70" s="72"/>
      <c r="H70" s="73"/>
      <c r="I70" s="71"/>
      <c r="J70" s="72"/>
      <c r="K70" s="72"/>
      <c r="L70" s="73"/>
    </row>
    <row r="72" spans="2:12" x14ac:dyDescent="0.15">
      <c r="B72" s="23" t="s">
        <v>177</v>
      </c>
    </row>
    <row r="73" spans="2:12" x14ac:dyDescent="0.15">
      <c r="C73" s="74" t="s">
        <v>114</v>
      </c>
      <c r="D73" s="74"/>
      <c r="E73" s="74"/>
      <c r="F73" s="74"/>
    </row>
    <row r="75" spans="2:12" x14ac:dyDescent="0.15">
      <c r="C75" s="74" t="s">
        <v>178</v>
      </c>
      <c r="D75" s="74"/>
      <c r="E75" s="74"/>
      <c r="F75" s="74"/>
    </row>
    <row r="76" spans="2:12" x14ac:dyDescent="0.15">
      <c r="B76" s="31" t="s">
        <v>179</v>
      </c>
      <c r="C76" s="68" t="s">
        <v>125</v>
      </c>
      <c r="D76" s="69"/>
      <c r="E76" s="69"/>
      <c r="F76" s="69"/>
      <c r="G76" s="70"/>
    </row>
    <row r="77" spans="2:12" x14ac:dyDescent="0.15">
      <c r="B77" s="32" t="s">
        <v>180</v>
      </c>
      <c r="C77" s="64" t="s">
        <v>127</v>
      </c>
      <c r="D77" s="65"/>
      <c r="E77" s="65"/>
      <c r="F77" s="65"/>
      <c r="G77" s="66"/>
    </row>
    <row r="78" spans="2:12" x14ac:dyDescent="0.15">
      <c r="B78" s="68" t="s">
        <v>181</v>
      </c>
      <c r="C78" s="69"/>
      <c r="D78" s="69"/>
      <c r="E78" s="69"/>
      <c r="F78" s="69"/>
      <c r="G78" s="70"/>
    </row>
    <row r="79" spans="2:12" x14ac:dyDescent="0.15">
      <c r="B79" s="68" t="s">
        <v>182</v>
      </c>
      <c r="C79" s="69"/>
      <c r="D79" s="69"/>
      <c r="E79" s="69"/>
      <c r="F79" s="69"/>
      <c r="G79" s="70"/>
    </row>
    <row r="80" spans="2:12" x14ac:dyDescent="0.15">
      <c r="B80" s="64" t="s">
        <v>183</v>
      </c>
      <c r="C80" s="65"/>
      <c r="D80" s="65"/>
      <c r="E80" s="65"/>
      <c r="F80" s="65"/>
      <c r="G80" s="66"/>
    </row>
    <row r="81" spans="2:7" x14ac:dyDescent="0.15">
      <c r="B81" s="64" t="s">
        <v>184</v>
      </c>
      <c r="C81" s="65"/>
      <c r="D81" s="65"/>
      <c r="E81" s="65"/>
      <c r="F81" s="65"/>
      <c r="G81" s="66"/>
    </row>
    <row r="82" spans="2:7" x14ac:dyDescent="0.15">
      <c r="B82" s="62" t="s">
        <v>174</v>
      </c>
      <c r="C82" s="62"/>
      <c r="D82" s="62"/>
      <c r="E82" s="62"/>
      <c r="F82" s="62"/>
      <c r="G82" s="62"/>
    </row>
    <row r="83" spans="2:7" x14ac:dyDescent="0.15">
      <c r="B83" s="33"/>
      <c r="C83" s="33"/>
      <c r="D83" s="33"/>
      <c r="E83" s="33"/>
      <c r="F83" s="34"/>
      <c r="G83" s="34"/>
    </row>
    <row r="84" spans="2:7" x14ac:dyDescent="0.15">
      <c r="B84" s="35"/>
      <c r="C84" s="63" t="s">
        <v>152</v>
      </c>
      <c r="D84" s="63"/>
      <c r="E84" s="63"/>
      <c r="F84" s="63"/>
      <c r="G84" s="34"/>
    </row>
    <row r="85" spans="2:7" x14ac:dyDescent="0.15">
      <c r="B85" s="64" t="s">
        <v>176</v>
      </c>
      <c r="C85" s="65"/>
      <c r="D85" s="65"/>
      <c r="E85" s="65"/>
      <c r="F85" s="65"/>
      <c r="G85" s="66"/>
    </row>
    <row r="87" spans="2:7" x14ac:dyDescent="0.15">
      <c r="B87" s="37" t="s">
        <v>185</v>
      </c>
    </row>
    <row r="88" spans="2:7" x14ac:dyDescent="0.15">
      <c r="B88" s="36" t="s">
        <v>186</v>
      </c>
    </row>
    <row r="89" spans="2:7" x14ac:dyDescent="0.15">
      <c r="B89" s="38"/>
    </row>
    <row r="90" spans="2:7" x14ac:dyDescent="0.15">
      <c r="B90" s="39" t="s">
        <v>187</v>
      </c>
    </row>
    <row r="91" spans="2:7" x14ac:dyDescent="0.15">
      <c r="B91" s="23" t="s">
        <v>188</v>
      </c>
    </row>
  </sheetData>
  <mergeCells count="48">
    <mergeCell ref="C15:H15"/>
    <mergeCell ref="C16:H16"/>
    <mergeCell ref="C17:H17"/>
    <mergeCell ref="C18:H18"/>
    <mergeCell ref="C19:H19"/>
    <mergeCell ref="C20:H20"/>
    <mergeCell ref="C36:J36"/>
    <mergeCell ref="C37:J37"/>
    <mergeCell ref="C38:J38"/>
    <mergeCell ref="B39:J39"/>
    <mergeCell ref="C63:H63"/>
    <mergeCell ref="I63:L63"/>
    <mergeCell ref="C40:J40"/>
    <mergeCell ref="C41:J41"/>
    <mergeCell ref="C42:J42"/>
    <mergeCell ref="B43:J43"/>
    <mergeCell ref="C44:J44"/>
    <mergeCell ref="I64:L64"/>
    <mergeCell ref="C65:H65"/>
    <mergeCell ref="I65:L65"/>
    <mergeCell ref="C66:H66"/>
    <mergeCell ref="I66:L66"/>
    <mergeCell ref="I70:L70"/>
    <mergeCell ref="C73:F73"/>
    <mergeCell ref="C75:F75"/>
    <mergeCell ref="C76:G76"/>
    <mergeCell ref="C67:H67"/>
    <mergeCell ref="I67:L67"/>
    <mergeCell ref="C68:H68"/>
    <mergeCell ref="I68:L68"/>
    <mergeCell ref="C69:H69"/>
    <mergeCell ref="I69:L69"/>
    <mergeCell ref="B82:G82"/>
    <mergeCell ref="C84:F84"/>
    <mergeCell ref="B85:G85"/>
    <mergeCell ref="B36:B38"/>
    <mergeCell ref="B40:B42"/>
    <mergeCell ref="B46:B48"/>
    <mergeCell ref="C77:G77"/>
    <mergeCell ref="B78:G78"/>
    <mergeCell ref="B79:G79"/>
    <mergeCell ref="B80:G80"/>
    <mergeCell ref="B81:G81"/>
    <mergeCell ref="C70:H70"/>
    <mergeCell ref="C64:H64"/>
    <mergeCell ref="C46:J46"/>
    <mergeCell ref="C47:J47"/>
    <mergeCell ref="C48:J48"/>
  </mergeCells>
  <phoneticPr fontId="18" type="noConversion"/>
  <pageMargins left="0.75" right="0.75" top="1" bottom="1" header="0.51180555555555596" footer="0.51180555555555596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1" shapeId="14337" r:id="rId4">
          <objectPr defaultSize="0" altText="" r:id="rId5">
            <anchor moveWithCells="1" sizeWithCells="1">
              <from>
                <xdr:col>1</xdr:col>
                <xdr:colOff>0</xdr:colOff>
                <xdr:row>91</xdr:row>
                <xdr:rowOff>123825</xdr:rowOff>
              </from>
              <to>
                <xdr:col>5</xdr:col>
                <xdr:colOff>361950</xdr:colOff>
                <xdr:row>117</xdr:row>
                <xdr:rowOff>180975</xdr:rowOff>
              </to>
            </anchor>
          </objectPr>
        </oleObject>
      </mc:Choice>
      <mc:Fallback>
        <oleObject progId="Visio.Drawing.11" shapeId="14337" r:id="rId4"/>
      </mc:Fallback>
    </mc:AlternateContent>
    <mc:AlternateContent xmlns:mc="http://schemas.openxmlformats.org/markup-compatibility/2006">
      <mc:Choice Requires="x14">
        <oleObject progId="Visio.Drawing.11" shapeId="14339" r:id="rId6">
          <objectPr defaultSize="0" altText="" r:id="rId7">
            <anchor moveWithCells="1" sizeWithCells="1">
              <from>
                <xdr:col>1</xdr:col>
                <xdr:colOff>0</xdr:colOff>
                <xdr:row>148</xdr:row>
                <xdr:rowOff>0</xdr:rowOff>
              </from>
              <to>
                <xdr:col>5</xdr:col>
                <xdr:colOff>342900</xdr:colOff>
                <xdr:row>174</xdr:row>
                <xdr:rowOff>57150</xdr:rowOff>
              </to>
            </anchor>
          </objectPr>
        </oleObject>
      </mc:Choice>
      <mc:Fallback>
        <oleObject progId="Visio.Drawing.11" shapeId="14339" r:id="rId6"/>
      </mc:Fallback>
    </mc:AlternateContent>
    <mc:AlternateContent xmlns:mc="http://schemas.openxmlformats.org/markup-compatibility/2006">
      <mc:Choice Requires="x14">
        <oleObject progId="Visio.Drawing.15" shapeId="14341" r:id="rId8">
          <objectPr defaultSize="0" r:id="rId9">
            <anchor moveWithCells="1">
              <from>
                <xdr:col>1</xdr:col>
                <xdr:colOff>0</xdr:colOff>
                <xdr:row>121</xdr:row>
                <xdr:rowOff>0</xdr:rowOff>
              </from>
              <to>
                <xdr:col>5</xdr:col>
                <xdr:colOff>390525</xdr:colOff>
                <xdr:row>147</xdr:row>
                <xdr:rowOff>19050</xdr:rowOff>
              </to>
            </anchor>
          </objectPr>
        </oleObject>
      </mc:Choice>
      <mc:Fallback>
        <oleObject progId="Visio.Drawing.15" shapeId="14341" r:id="rId8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68"/>
  <sheetViews>
    <sheetView topLeftCell="A46" workbookViewId="0">
      <selection activeCell="I53" sqref="I53"/>
    </sheetView>
  </sheetViews>
  <sheetFormatPr defaultColWidth="9" defaultRowHeight="16.5" x14ac:dyDescent="0.15"/>
  <cols>
    <col min="1" max="3" width="9" style="23"/>
    <col min="4" max="5" width="10.375" style="23" bestFit="1" customWidth="1"/>
    <col min="6" max="6" width="9" style="23"/>
    <col min="7" max="7" width="12.125" style="23" customWidth="1"/>
    <col min="8" max="16384" width="9" style="23"/>
  </cols>
  <sheetData>
    <row r="2" spans="2:2" x14ac:dyDescent="0.15">
      <c r="B2" s="24" t="s">
        <v>13</v>
      </c>
    </row>
    <row r="3" spans="2:2" x14ac:dyDescent="0.15">
      <c r="B3" s="23" t="s">
        <v>189</v>
      </c>
    </row>
    <row r="5" spans="2:2" x14ac:dyDescent="0.15">
      <c r="B5" s="24" t="s">
        <v>18</v>
      </c>
    </row>
    <row r="6" spans="2:2" x14ac:dyDescent="0.15">
      <c r="B6" s="23" t="s">
        <v>190</v>
      </c>
    </row>
    <row r="7" spans="2:2" x14ac:dyDescent="0.15">
      <c r="B7" s="23" t="s">
        <v>191</v>
      </c>
    </row>
    <row r="8" spans="2:2" x14ac:dyDescent="0.15">
      <c r="B8" s="23" t="s">
        <v>192</v>
      </c>
    </row>
    <row r="10" spans="2:2" x14ac:dyDescent="0.15">
      <c r="B10" s="24" t="s">
        <v>27</v>
      </c>
    </row>
    <row r="11" spans="2:2" x14ac:dyDescent="0.15">
      <c r="B11" s="24"/>
    </row>
    <row r="12" spans="2:2" x14ac:dyDescent="0.15">
      <c r="B12" s="24" t="s">
        <v>454</v>
      </c>
    </row>
    <row r="13" spans="2:2" x14ac:dyDescent="0.15">
      <c r="B13" s="24" t="s">
        <v>455</v>
      </c>
    </row>
    <row r="14" spans="2:2" x14ac:dyDescent="0.15">
      <c r="B14" s="24" t="s">
        <v>456</v>
      </c>
    </row>
    <row r="15" spans="2:2" x14ac:dyDescent="0.15">
      <c r="B15" s="24"/>
    </row>
    <row r="16" spans="2:2" x14ac:dyDescent="0.15">
      <c r="B16" s="24" t="s">
        <v>457</v>
      </c>
    </row>
    <row r="17" spans="2:6" x14ac:dyDescent="0.15">
      <c r="C17" s="30" t="s">
        <v>458</v>
      </c>
      <c r="D17" s="30" t="s">
        <v>459</v>
      </c>
      <c r="E17" s="30" t="s">
        <v>460</v>
      </c>
      <c r="F17" s="30" t="s">
        <v>461</v>
      </c>
    </row>
    <row r="18" spans="2:6" x14ac:dyDescent="0.15">
      <c r="C18" s="6" t="s">
        <v>462</v>
      </c>
      <c r="D18" s="6" t="s">
        <v>463</v>
      </c>
      <c r="E18" s="6" t="s">
        <v>464</v>
      </c>
      <c r="F18" s="6" t="s">
        <v>465</v>
      </c>
    </row>
    <row r="19" spans="2:6" x14ac:dyDescent="0.15">
      <c r="C19" s="6" t="s">
        <v>466</v>
      </c>
      <c r="D19" s="6" t="s">
        <v>467</v>
      </c>
      <c r="E19" s="6" t="s">
        <v>468</v>
      </c>
      <c r="F19" s="6" t="s">
        <v>465</v>
      </c>
    </row>
    <row r="20" spans="2:6" x14ac:dyDescent="0.15">
      <c r="C20" s="6" t="s">
        <v>469</v>
      </c>
      <c r="D20" s="6" t="s">
        <v>464</v>
      </c>
      <c r="E20" s="6" t="s">
        <v>467</v>
      </c>
      <c r="F20" s="6" t="s">
        <v>468</v>
      </c>
    </row>
    <row r="21" spans="2:6" x14ac:dyDescent="0.15">
      <c r="C21" s="6" t="s">
        <v>470</v>
      </c>
      <c r="D21" s="6" t="s">
        <v>468</v>
      </c>
      <c r="E21" s="6" t="s">
        <v>467</v>
      </c>
      <c r="F21" s="6" t="s">
        <v>463</v>
      </c>
    </row>
    <row r="22" spans="2:6" x14ac:dyDescent="0.15">
      <c r="C22" s="6" t="s">
        <v>471</v>
      </c>
      <c r="D22" s="6" t="s">
        <v>465</v>
      </c>
      <c r="E22" s="6" t="s">
        <v>463</v>
      </c>
      <c r="F22" s="6" t="s">
        <v>468</v>
      </c>
    </row>
    <row r="23" spans="2:6" x14ac:dyDescent="0.15">
      <c r="B23" s="24"/>
    </row>
    <row r="24" spans="2:6" x14ac:dyDescent="0.15">
      <c r="B24" s="24"/>
    </row>
    <row r="26" spans="2:6" x14ac:dyDescent="0.15">
      <c r="B26" s="23" t="s">
        <v>472</v>
      </c>
    </row>
    <row r="27" spans="2:6" x14ac:dyDescent="0.15">
      <c r="C27" s="23" t="s">
        <v>197</v>
      </c>
    </row>
    <row r="28" spans="2:6" x14ac:dyDescent="0.15">
      <c r="C28" s="23" t="s">
        <v>198</v>
      </c>
    </row>
    <row r="29" spans="2:6" x14ac:dyDescent="0.15">
      <c r="C29" s="25" t="s">
        <v>199</v>
      </c>
    </row>
    <row r="30" spans="2:6" x14ac:dyDescent="0.15">
      <c r="C30" s="26" t="s">
        <v>200</v>
      </c>
    </row>
    <row r="32" spans="2:6" x14ac:dyDescent="0.15">
      <c r="B32" s="24" t="s">
        <v>185</v>
      </c>
    </row>
    <row r="33" spans="3:7" x14ac:dyDescent="0.15">
      <c r="C33" s="23" t="s">
        <v>473</v>
      </c>
    </row>
    <row r="35" spans="3:7" x14ac:dyDescent="0.15">
      <c r="G35" s="23" t="s">
        <v>486</v>
      </c>
    </row>
    <row r="36" spans="3:7" x14ac:dyDescent="0.15">
      <c r="G36" s="23" t="s">
        <v>487</v>
      </c>
    </row>
    <row r="37" spans="3:7" x14ac:dyDescent="0.15">
      <c r="G37" s="23" t="s">
        <v>488</v>
      </c>
    </row>
    <row r="62" spans="2:7" x14ac:dyDescent="0.15">
      <c r="B62" s="23" t="s">
        <v>474</v>
      </c>
    </row>
    <row r="63" spans="2:7" x14ac:dyDescent="0.15">
      <c r="B63" s="7" t="s">
        <v>475</v>
      </c>
      <c r="C63" s="71" t="s">
        <v>476</v>
      </c>
      <c r="D63" s="72"/>
      <c r="E63" s="72"/>
      <c r="F63" s="72"/>
      <c r="G63" s="73"/>
    </row>
    <row r="64" spans="2:7" x14ac:dyDescent="0.15">
      <c r="B64" s="7" t="s">
        <v>458</v>
      </c>
      <c r="C64" s="71" t="s">
        <v>477</v>
      </c>
      <c r="D64" s="72"/>
      <c r="E64" s="72"/>
      <c r="F64" s="72"/>
      <c r="G64" s="73"/>
    </row>
    <row r="65" spans="2:7" x14ac:dyDescent="0.15">
      <c r="B65" s="7" t="s">
        <v>478</v>
      </c>
      <c r="C65" s="71" t="s">
        <v>479</v>
      </c>
      <c r="D65" s="72"/>
      <c r="E65" s="72"/>
      <c r="F65" s="72"/>
      <c r="G65" s="73"/>
    </row>
    <row r="66" spans="2:7" x14ac:dyDescent="0.15">
      <c r="B66" s="7" t="s">
        <v>480</v>
      </c>
      <c r="C66" s="71" t="s">
        <v>481</v>
      </c>
      <c r="D66" s="72"/>
      <c r="E66" s="72"/>
      <c r="F66" s="72"/>
      <c r="G66" s="73"/>
    </row>
    <row r="67" spans="2:7" x14ac:dyDescent="0.15">
      <c r="B67" s="7" t="s">
        <v>482</v>
      </c>
      <c r="C67" s="71" t="s">
        <v>483</v>
      </c>
      <c r="D67" s="72"/>
      <c r="E67" s="72"/>
      <c r="F67" s="72"/>
      <c r="G67" s="73"/>
    </row>
    <row r="68" spans="2:7" x14ac:dyDescent="0.15">
      <c r="B68" s="7" t="s">
        <v>484</v>
      </c>
      <c r="C68" s="71" t="s">
        <v>485</v>
      </c>
      <c r="D68" s="72"/>
      <c r="E68" s="72"/>
      <c r="F68" s="72"/>
      <c r="G68" s="73"/>
    </row>
  </sheetData>
  <mergeCells count="6">
    <mergeCell ref="C68:G68"/>
    <mergeCell ref="C63:G63"/>
    <mergeCell ref="C64:G64"/>
    <mergeCell ref="C65:G65"/>
    <mergeCell ref="C66:G66"/>
    <mergeCell ref="C67:G67"/>
  </mergeCells>
  <phoneticPr fontId="18" type="noConversion"/>
  <pageMargins left="0.75" right="0.75" top="1" bottom="1" header="0.51180555555555596" footer="0.51180555555555596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K84"/>
  <sheetViews>
    <sheetView topLeftCell="A47" zoomScale="130" zoomScaleNormal="130" workbookViewId="0">
      <selection activeCell="M71" sqref="M71"/>
    </sheetView>
  </sheetViews>
  <sheetFormatPr defaultColWidth="9" defaultRowHeight="16.5" x14ac:dyDescent="0.15"/>
  <cols>
    <col min="1" max="1" width="9" style="23"/>
    <col min="2" max="2" width="14.375" style="23" customWidth="1"/>
    <col min="3" max="5" width="9" style="23"/>
    <col min="6" max="6" width="10.875" style="23" customWidth="1"/>
    <col min="7" max="9" width="10" style="23" customWidth="1"/>
    <col min="10" max="10" width="9" style="23"/>
    <col min="11" max="11" width="10.875" style="23" customWidth="1"/>
    <col min="12" max="16384" width="9" style="23"/>
  </cols>
  <sheetData>
    <row r="2" spans="2:2" x14ac:dyDescent="0.15">
      <c r="B2" s="24" t="s">
        <v>13</v>
      </c>
    </row>
    <row r="3" spans="2:2" x14ac:dyDescent="0.15">
      <c r="B3" s="23" t="s">
        <v>201</v>
      </c>
    </row>
    <row r="5" spans="2:2" x14ac:dyDescent="0.15">
      <c r="B5" s="24" t="s">
        <v>18</v>
      </c>
    </row>
    <row r="6" spans="2:2" x14ac:dyDescent="0.15">
      <c r="B6" s="23" t="s">
        <v>202</v>
      </c>
    </row>
    <row r="7" spans="2:2" x14ac:dyDescent="0.15">
      <c r="B7" s="23" t="s">
        <v>203</v>
      </c>
    </row>
    <row r="8" spans="2:2" x14ac:dyDescent="0.15">
      <c r="B8" s="23" t="s">
        <v>204</v>
      </c>
    </row>
    <row r="9" spans="2:2" x14ac:dyDescent="0.15">
      <c r="B9" s="23" t="s">
        <v>205</v>
      </c>
    </row>
    <row r="12" spans="2:2" x14ac:dyDescent="0.15">
      <c r="B12" s="24" t="s">
        <v>27</v>
      </c>
    </row>
    <row r="13" spans="2:2" x14ac:dyDescent="0.15">
      <c r="B13" s="23" t="s">
        <v>206</v>
      </c>
    </row>
    <row r="14" spans="2:2" x14ac:dyDescent="0.15">
      <c r="B14" s="23" t="s">
        <v>207</v>
      </c>
    </row>
    <row r="15" spans="2:2" x14ac:dyDescent="0.15">
      <c r="B15" s="23" t="s">
        <v>208</v>
      </c>
    </row>
    <row r="18" spans="2:11" x14ac:dyDescent="0.15">
      <c r="B18" s="23" t="s">
        <v>209</v>
      </c>
    </row>
    <row r="19" spans="2:11" x14ac:dyDescent="0.15">
      <c r="B19" s="23" t="s">
        <v>210</v>
      </c>
    </row>
    <row r="20" spans="2:11" x14ac:dyDescent="0.15">
      <c r="B20" s="23" t="s">
        <v>211</v>
      </c>
    </row>
    <row r="21" spans="2:11" x14ac:dyDescent="0.15">
      <c r="B21" s="25" t="s">
        <v>212</v>
      </c>
    </row>
    <row r="23" spans="2:11" x14ac:dyDescent="0.15">
      <c r="B23" s="23" t="s">
        <v>213</v>
      </c>
    </row>
    <row r="25" spans="2:11" x14ac:dyDescent="0.15">
      <c r="B25" s="23" t="s">
        <v>531</v>
      </c>
    </row>
    <row r="26" spans="2:11" x14ac:dyDescent="0.15">
      <c r="B26" s="23" t="s">
        <v>532</v>
      </c>
    </row>
    <row r="27" spans="2:11" x14ac:dyDescent="0.15">
      <c r="B27" s="23" t="s">
        <v>533</v>
      </c>
    </row>
    <row r="28" spans="2:11" x14ac:dyDescent="0.15">
      <c r="B28" s="23" t="s">
        <v>534</v>
      </c>
    </row>
    <row r="31" spans="2:11" x14ac:dyDescent="0.15">
      <c r="B31" s="23" t="s">
        <v>214</v>
      </c>
    </row>
    <row r="32" spans="2:11" x14ac:dyDescent="0.15">
      <c r="B32" s="28" t="s">
        <v>215</v>
      </c>
      <c r="C32" s="28" t="s">
        <v>216</v>
      </c>
      <c r="D32" s="28" t="s">
        <v>217</v>
      </c>
      <c r="E32" s="28" t="s">
        <v>218</v>
      </c>
      <c r="F32" s="28" t="s">
        <v>219</v>
      </c>
      <c r="G32" s="28" t="s">
        <v>220</v>
      </c>
      <c r="H32" s="28" t="s">
        <v>221</v>
      </c>
      <c r="I32" s="28" t="s">
        <v>222</v>
      </c>
      <c r="J32" s="28" t="s">
        <v>223</v>
      </c>
      <c r="K32" s="28" t="s">
        <v>224</v>
      </c>
    </row>
    <row r="33" spans="2:11" x14ac:dyDescent="0.15">
      <c r="B33" s="3" t="s">
        <v>225</v>
      </c>
      <c r="C33" s="3">
        <v>150001</v>
      </c>
      <c r="D33" s="3" t="s">
        <v>226</v>
      </c>
      <c r="E33" s="29">
        <v>1</v>
      </c>
      <c r="F33" s="3" t="s">
        <v>227</v>
      </c>
      <c r="G33" s="29">
        <v>1</v>
      </c>
      <c r="H33" s="3" t="s">
        <v>228</v>
      </c>
      <c r="I33" s="29">
        <v>2</v>
      </c>
      <c r="J33" s="3">
        <v>1000</v>
      </c>
      <c r="K33" s="3">
        <v>10</v>
      </c>
    </row>
    <row r="34" spans="2:11" x14ac:dyDescent="0.15">
      <c r="B34" s="3" t="s">
        <v>229</v>
      </c>
      <c r="C34" s="3">
        <v>150002</v>
      </c>
      <c r="D34" s="3" t="s">
        <v>226</v>
      </c>
      <c r="E34" s="29">
        <f t="shared" ref="E34:I34" si="0">E33*120%</f>
        <v>1.2</v>
      </c>
      <c r="F34" s="3" t="s">
        <v>227</v>
      </c>
      <c r="G34" s="29">
        <f t="shared" si="0"/>
        <v>1.2</v>
      </c>
      <c r="H34" s="3" t="s">
        <v>228</v>
      </c>
      <c r="I34" s="29">
        <f t="shared" si="0"/>
        <v>2.4</v>
      </c>
      <c r="J34" s="3">
        <f>J33*150%</f>
        <v>1500</v>
      </c>
      <c r="K34" s="3">
        <v>10</v>
      </c>
    </row>
    <row r="35" spans="2:11" x14ac:dyDescent="0.15">
      <c r="B35" s="3" t="s">
        <v>230</v>
      </c>
      <c r="C35" s="3">
        <v>150003</v>
      </c>
      <c r="D35" s="3" t="s">
        <v>226</v>
      </c>
      <c r="E35" s="29">
        <f t="shared" ref="E35:J35" si="1">E34*120%</f>
        <v>1.44</v>
      </c>
      <c r="F35" s="3" t="s">
        <v>227</v>
      </c>
      <c r="G35" s="29">
        <f t="shared" si="1"/>
        <v>1.44</v>
      </c>
      <c r="H35" s="3" t="s">
        <v>228</v>
      </c>
      <c r="I35" s="29">
        <f t="shared" si="1"/>
        <v>2.88</v>
      </c>
      <c r="J35" s="3">
        <f t="shared" si="1"/>
        <v>1800</v>
      </c>
      <c r="K35" s="3">
        <v>10</v>
      </c>
    </row>
    <row r="36" spans="2:11" x14ac:dyDescent="0.15">
      <c r="B36" s="3" t="s">
        <v>231</v>
      </c>
      <c r="C36" s="3">
        <v>150004</v>
      </c>
      <c r="D36" s="3" t="s">
        <v>226</v>
      </c>
      <c r="E36" s="29">
        <f t="shared" ref="E36:J36" si="2">E35*120%</f>
        <v>1.728</v>
      </c>
      <c r="F36" s="3" t="s">
        <v>227</v>
      </c>
      <c r="G36" s="29">
        <f t="shared" si="2"/>
        <v>1.728</v>
      </c>
      <c r="H36" s="3" t="s">
        <v>228</v>
      </c>
      <c r="I36" s="29">
        <f t="shared" si="2"/>
        <v>3.456</v>
      </c>
      <c r="J36" s="3">
        <f t="shared" si="2"/>
        <v>2160</v>
      </c>
      <c r="K36" s="3">
        <v>20</v>
      </c>
    </row>
    <row r="37" spans="2:11" x14ac:dyDescent="0.15">
      <c r="B37" s="3" t="s">
        <v>232</v>
      </c>
      <c r="C37" s="3">
        <v>150005</v>
      </c>
      <c r="D37" s="3" t="s">
        <v>226</v>
      </c>
      <c r="E37" s="29">
        <f t="shared" ref="E37:J37" si="3">E36*120%</f>
        <v>2.0735999999999999</v>
      </c>
      <c r="F37" s="3" t="s">
        <v>227</v>
      </c>
      <c r="G37" s="29">
        <f t="shared" si="3"/>
        <v>2.0735999999999999</v>
      </c>
      <c r="H37" s="3" t="s">
        <v>228</v>
      </c>
      <c r="I37" s="29">
        <f t="shared" si="3"/>
        <v>4.1471999999999998</v>
      </c>
      <c r="J37" s="3">
        <f t="shared" si="3"/>
        <v>2592</v>
      </c>
      <c r="K37" s="3">
        <v>20</v>
      </c>
    </row>
    <row r="38" spans="2:11" x14ac:dyDescent="0.15">
      <c r="B38" s="3" t="s">
        <v>233</v>
      </c>
      <c r="C38" s="3">
        <v>150006</v>
      </c>
      <c r="D38" s="3" t="s">
        <v>226</v>
      </c>
      <c r="E38" s="29">
        <f t="shared" ref="E38:J38" si="4">E37*120%</f>
        <v>2.4883199999999999</v>
      </c>
      <c r="F38" s="3" t="s">
        <v>227</v>
      </c>
      <c r="G38" s="29">
        <f t="shared" si="4"/>
        <v>2.4883199999999999</v>
      </c>
      <c r="H38" s="3" t="s">
        <v>228</v>
      </c>
      <c r="I38" s="29">
        <f t="shared" si="4"/>
        <v>4.9766399999999997</v>
      </c>
      <c r="J38" s="15">
        <f t="shared" si="4"/>
        <v>3110.4</v>
      </c>
      <c r="K38" s="3">
        <v>20</v>
      </c>
    </row>
    <row r="39" spans="2:11" x14ac:dyDescent="0.15">
      <c r="B39" s="3" t="s">
        <v>234</v>
      </c>
      <c r="C39" s="3">
        <v>150007</v>
      </c>
      <c r="D39" s="3" t="s">
        <v>226</v>
      </c>
      <c r="E39" s="29">
        <f t="shared" ref="E39:J39" si="5">E38*120%</f>
        <v>2.9859839999999997</v>
      </c>
      <c r="F39" s="3" t="s">
        <v>227</v>
      </c>
      <c r="G39" s="29">
        <f t="shared" si="5"/>
        <v>2.9859839999999997</v>
      </c>
      <c r="H39" s="3" t="s">
        <v>228</v>
      </c>
      <c r="I39" s="29">
        <f t="shared" si="5"/>
        <v>5.9719679999999995</v>
      </c>
      <c r="J39" s="15">
        <f t="shared" si="5"/>
        <v>3732.48</v>
      </c>
      <c r="K39" s="3">
        <v>20</v>
      </c>
    </row>
    <row r="40" spans="2:11" x14ac:dyDescent="0.15">
      <c r="B40" s="3" t="s">
        <v>235</v>
      </c>
      <c r="C40" s="3">
        <v>150008</v>
      </c>
      <c r="D40" s="3" t="s">
        <v>226</v>
      </c>
      <c r="E40" s="29">
        <f t="shared" ref="E40:J40" si="6">E39*120%</f>
        <v>3.5831807999999996</v>
      </c>
      <c r="F40" s="3" t="s">
        <v>227</v>
      </c>
      <c r="G40" s="29">
        <f t="shared" si="6"/>
        <v>3.5831807999999996</v>
      </c>
      <c r="H40" s="3" t="s">
        <v>228</v>
      </c>
      <c r="I40" s="29">
        <f t="shared" si="6"/>
        <v>7.1663615999999992</v>
      </c>
      <c r="J40" s="15">
        <f t="shared" si="6"/>
        <v>4478.9759999999997</v>
      </c>
      <c r="K40" s="3">
        <v>30</v>
      </c>
    </row>
    <row r="41" spans="2:11" x14ac:dyDescent="0.15">
      <c r="B41" s="3" t="s">
        <v>236</v>
      </c>
      <c r="C41" s="3">
        <v>150009</v>
      </c>
      <c r="D41" s="3" t="s">
        <v>226</v>
      </c>
      <c r="E41" s="29">
        <f t="shared" ref="E41:J41" si="7">E40*120%</f>
        <v>4.2998169599999994</v>
      </c>
      <c r="F41" s="3" t="s">
        <v>227</v>
      </c>
      <c r="G41" s="29">
        <f t="shared" si="7"/>
        <v>4.2998169599999994</v>
      </c>
      <c r="H41" s="3" t="s">
        <v>228</v>
      </c>
      <c r="I41" s="29">
        <f t="shared" si="7"/>
        <v>8.5996339199999987</v>
      </c>
      <c r="J41" s="15">
        <f t="shared" si="7"/>
        <v>5374.7711999999992</v>
      </c>
      <c r="K41" s="3">
        <v>30</v>
      </c>
    </row>
    <row r="42" spans="2:11" x14ac:dyDescent="0.15">
      <c r="B42" s="3" t="s">
        <v>237</v>
      </c>
      <c r="C42" s="3">
        <v>150010</v>
      </c>
      <c r="D42" s="3" t="s">
        <v>226</v>
      </c>
      <c r="E42" s="29">
        <f t="shared" ref="E42:J42" si="8">E41*120%</f>
        <v>5.1597803519999994</v>
      </c>
      <c r="F42" s="3" t="s">
        <v>227</v>
      </c>
      <c r="G42" s="29">
        <f t="shared" si="8"/>
        <v>5.1597803519999994</v>
      </c>
      <c r="H42" s="3" t="s">
        <v>228</v>
      </c>
      <c r="I42" s="29">
        <f t="shared" si="8"/>
        <v>10.319560703999999</v>
      </c>
      <c r="J42" s="15">
        <f t="shared" si="8"/>
        <v>6449.7254399999993</v>
      </c>
      <c r="K42" s="3">
        <v>30</v>
      </c>
    </row>
    <row r="44" spans="2:11" x14ac:dyDescent="0.15">
      <c r="B44" s="24" t="s">
        <v>238</v>
      </c>
    </row>
    <row r="45" spans="2:11" x14ac:dyDescent="0.15">
      <c r="B45" s="24" t="s">
        <v>239</v>
      </c>
    </row>
    <row r="50" spans="2:2" x14ac:dyDescent="0.15">
      <c r="B50" s="24" t="s">
        <v>185</v>
      </c>
    </row>
    <row r="51" spans="2:2" x14ac:dyDescent="0.15">
      <c r="B51" s="23" t="s">
        <v>240</v>
      </c>
    </row>
    <row r="52" spans="2:2" x14ac:dyDescent="0.15">
      <c r="B52" s="23" t="s">
        <v>241</v>
      </c>
    </row>
    <row r="53" spans="2:2" x14ac:dyDescent="0.15">
      <c r="B53" s="23" t="s">
        <v>242</v>
      </c>
    </row>
    <row r="84" spans="2:2" x14ac:dyDescent="0.15">
      <c r="B84" s="23" t="s">
        <v>243</v>
      </c>
    </row>
  </sheetData>
  <phoneticPr fontId="18" type="noConversion"/>
  <pageMargins left="0.75" right="0.75" top="1" bottom="1" header="0.51180555555555596" footer="0.51180555555555596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1" shapeId="8195" r:id="rId4">
          <objectPr defaultSize="0" autoPict="0" altText="" r:id="rId5">
            <anchor moveWithCells="1" sizeWithCells="1">
              <from>
                <xdr:col>0</xdr:col>
                <xdr:colOff>657225</xdr:colOff>
                <xdr:row>84</xdr:row>
                <xdr:rowOff>57150</xdr:rowOff>
              </from>
              <to>
                <xdr:col>4</xdr:col>
                <xdr:colOff>619125</xdr:colOff>
                <xdr:row>110</xdr:row>
                <xdr:rowOff>95250</xdr:rowOff>
              </to>
            </anchor>
          </objectPr>
        </oleObject>
      </mc:Choice>
      <mc:Fallback>
        <oleObject progId="Visio.Drawing.11" shapeId="8195" r:id="rId4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27"/>
  <sheetViews>
    <sheetView topLeftCell="A28" workbookViewId="0">
      <selection activeCell="I60" sqref="I60"/>
    </sheetView>
  </sheetViews>
  <sheetFormatPr defaultColWidth="9" defaultRowHeight="16.5" x14ac:dyDescent="0.15"/>
  <cols>
    <col min="1" max="16384" width="9" style="23"/>
  </cols>
  <sheetData>
    <row r="2" spans="2:7" x14ac:dyDescent="0.15">
      <c r="B2" s="24" t="s">
        <v>491</v>
      </c>
    </row>
    <row r="3" spans="2:7" x14ac:dyDescent="0.15">
      <c r="B3" s="23" t="s">
        <v>492</v>
      </c>
    </row>
    <row r="5" spans="2:7" x14ac:dyDescent="0.15">
      <c r="B5" s="24" t="s">
        <v>493</v>
      </c>
    </row>
    <row r="6" spans="2:7" x14ac:dyDescent="0.15">
      <c r="B6" s="23" t="s">
        <v>494</v>
      </c>
    </row>
    <row r="7" spans="2:7" x14ac:dyDescent="0.15">
      <c r="B7" s="23" t="s">
        <v>495</v>
      </c>
    </row>
    <row r="8" spans="2:7" x14ac:dyDescent="0.15">
      <c r="B8" s="23" t="s">
        <v>496</v>
      </c>
    </row>
    <row r="9" spans="2:7" x14ac:dyDescent="0.15">
      <c r="B9" s="23" t="s">
        <v>497</v>
      </c>
    </row>
    <row r="10" spans="2:7" x14ac:dyDescent="0.15">
      <c r="B10" s="23" t="s">
        <v>498</v>
      </c>
    </row>
    <row r="12" spans="2:7" x14ac:dyDescent="0.15">
      <c r="B12" s="51" t="s">
        <v>499</v>
      </c>
      <c r="C12" s="51" t="s">
        <v>500</v>
      </c>
      <c r="D12" s="71" t="s">
        <v>501</v>
      </c>
      <c r="E12" s="72"/>
      <c r="F12" s="72"/>
      <c r="G12" s="73"/>
    </row>
    <row r="13" spans="2:7" x14ac:dyDescent="0.15">
      <c r="B13" s="51">
        <v>1</v>
      </c>
      <c r="C13" s="51">
        <v>0</v>
      </c>
      <c r="D13" s="71" t="s">
        <v>502</v>
      </c>
      <c r="E13" s="72"/>
      <c r="F13" s="72"/>
      <c r="G13" s="73"/>
    </row>
    <row r="14" spans="2:7" x14ac:dyDescent="0.15">
      <c r="B14" s="51">
        <v>2</v>
      </c>
      <c r="C14" s="51" t="s">
        <v>503</v>
      </c>
      <c r="D14" s="71" t="s">
        <v>522</v>
      </c>
      <c r="E14" s="72"/>
      <c r="F14" s="72"/>
      <c r="G14" s="73"/>
    </row>
    <row r="15" spans="2:7" x14ac:dyDescent="0.15">
      <c r="B15" s="51">
        <v>3</v>
      </c>
      <c r="C15" s="51" t="s">
        <v>504</v>
      </c>
      <c r="D15" s="71" t="s">
        <v>523</v>
      </c>
      <c r="E15" s="72"/>
      <c r="F15" s="72"/>
      <c r="G15" s="73"/>
    </row>
    <row r="16" spans="2:7" x14ac:dyDescent="0.15">
      <c r="B16" s="51">
        <v>4</v>
      </c>
      <c r="C16" s="51" t="s">
        <v>504</v>
      </c>
      <c r="D16" s="71" t="s">
        <v>524</v>
      </c>
      <c r="E16" s="72"/>
      <c r="F16" s="72"/>
      <c r="G16" s="73"/>
    </row>
    <row r="17" spans="2:8" x14ac:dyDescent="0.15">
      <c r="B17" s="51">
        <v>5</v>
      </c>
      <c r="C17" s="51" t="s">
        <v>504</v>
      </c>
      <c r="D17" s="71" t="s">
        <v>525</v>
      </c>
      <c r="E17" s="72"/>
      <c r="F17" s="72"/>
      <c r="G17" s="73"/>
      <c r="H17" s="23" t="s">
        <v>529</v>
      </c>
    </row>
    <row r="19" spans="2:8" x14ac:dyDescent="0.15">
      <c r="B19" s="23" t="s">
        <v>526</v>
      </c>
    </row>
    <row r="20" spans="2:8" x14ac:dyDescent="0.15">
      <c r="B20" s="23" t="s">
        <v>528</v>
      </c>
    </row>
    <row r="21" spans="2:8" x14ac:dyDescent="0.15">
      <c r="B21" s="24" t="s">
        <v>530</v>
      </c>
    </row>
    <row r="24" spans="2:8" x14ac:dyDescent="0.15">
      <c r="B24" s="23" t="s">
        <v>527</v>
      </c>
    </row>
    <row r="25" spans="2:8" x14ac:dyDescent="0.15">
      <c r="B25" s="23" t="s">
        <v>505</v>
      </c>
    </row>
    <row r="26" spans="2:8" x14ac:dyDescent="0.15">
      <c r="B26" s="23" t="s">
        <v>506</v>
      </c>
    </row>
    <row r="27" spans="2:8" x14ac:dyDescent="0.15">
      <c r="B27" s="23" t="s">
        <v>507</v>
      </c>
    </row>
  </sheetData>
  <mergeCells count="6">
    <mergeCell ref="D17:G17"/>
    <mergeCell ref="D12:G12"/>
    <mergeCell ref="D13:G13"/>
    <mergeCell ref="D14:G14"/>
    <mergeCell ref="D15:G15"/>
    <mergeCell ref="D16:G16"/>
  </mergeCells>
  <phoneticPr fontId="16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K103"/>
  <sheetViews>
    <sheetView topLeftCell="A94" workbookViewId="0">
      <selection activeCell="K130" sqref="K130"/>
    </sheetView>
  </sheetViews>
  <sheetFormatPr defaultColWidth="9" defaultRowHeight="16.5" x14ac:dyDescent="0.15"/>
  <cols>
    <col min="1" max="16384" width="9" style="23"/>
  </cols>
  <sheetData>
    <row r="2" spans="2:2" x14ac:dyDescent="0.15">
      <c r="B2" s="24" t="s">
        <v>490</v>
      </c>
    </row>
    <row r="3" spans="2:2" x14ac:dyDescent="0.15">
      <c r="B3" s="23" t="s">
        <v>244</v>
      </c>
    </row>
    <row r="5" spans="2:2" x14ac:dyDescent="0.15">
      <c r="B5" s="24" t="s">
        <v>15</v>
      </c>
    </row>
    <row r="6" spans="2:2" x14ac:dyDescent="0.15">
      <c r="B6" s="23" t="s">
        <v>245</v>
      </c>
    </row>
    <row r="8" spans="2:2" x14ac:dyDescent="0.15">
      <c r="B8" s="24" t="s">
        <v>18</v>
      </c>
    </row>
    <row r="9" spans="2:2" x14ac:dyDescent="0.15">
      <c r="B9" s="23" t="s">
        <v>246</v>
      </c>
    </row>
    <row r="10" spans="2:2" x14ac:dyDescent="0.15">
      <c r="B10" s="23" t="s">
        <v>247</v>
      </c>
    </row>
    <row r="11" spans="2:2" x14ac:dyDescent="0.15">
      <c r="B11" s="23" t="s">
        <v>248</v>
      </c>
    </row>
    <row r="12" spans="2:2" x14ac:dyDescent="0.15">
      <c r="B12" s="23" t="s">
        <v>249</v>
      </c>
    </row>
    <row r="14" spans="2:2" x14ac:dyDescent="0.15">
      <c r="B14" s="24" t="s">
        <v>27</v>
      </c>
    </row>
    <row r="15" spans="2:2" x14ac:dyDescent="0.15">
      <c r="B15" s="23" t="s">
        <v>250</v>
      </c>
    </row>
    <row r="16" spans="2:2" x14ac:dyDescent="0.15">
      <c r="B16" s="23" t="s">
        <v>251</v>
      </c>
    </row>
    <row r="17" spans="2:10" x14ac:dyDescent="0.15">
      <c r="B17" s="23" t="s">
        <v>252</v>
      </c>
    </row>
    <row r="18" spans="2:10" x14ac:dyDescent="0.15">
      <c r="B18" s="23" t="s">
        <v>253</v>
      </c>
    </row>
    <row r="19" spans="2:10" x14ac:dyDescent="0.15">
      <c r="B19" s="25" t="s">
        <v>254</v>
      </c>
      <c r="C19" s="26"/>
    </row>
    <row r="21" spans="2:10" x14ac:dyDescent="0.15">
      <c r="B21" s="23" t="s">
        <v>255</v>
      </c>
    </row>
    <row r="22" spans="2:10" x14ac:dyDescent="0.15">
      <c r="B22" s="23" t="s">
        <v>256</v>
      </c>
    </row>
    <row r="24" spans="2:10" x14ac:dyDescent="0.15">
      <c r="B24" s="3">
        <v>1</v>
      </c>
      <c r="C24" s="67" t="s">
        <v>257</v>
      </c>
      <c r="D24" s="67"/>
      <c r="E24" s="71" t="s">
        <v>258</v>
      </c>
      <c r="F24" s="72"/>
      <c r="G24" s="72"/>
      <c r="H24" s="72"/>
      <c r="I24" s="73"/>
    </row>
    <row r="25" spans="2:10" x14ac:dyDescent="0.15">
      <c r="B25" s="3">
        <v>2</v>
      </c>
      <c r="C25" s="67" t="s">
        <v>259</v>
      </c>
      <c r="D25" s="67"/>
      <c r="E25" s="71" t="s">
        <v>260</v>
      </c>
      <c r="F25" s="72"/>
      <c r="G25" s="72"/>
      <c r="H25" s="72"/>
      <c r="I25" s="73"/>
    </row>
    <row r="26" spans="2:10" x14ac:dyDescent="0.15">
      <c r="B26" s="3">
        <v>3</v>
      </c>
      <c r="C26" s="82" t="s">
        <v>261</v>
      </c>
      <c r="D26" s="82"/>
      <c r="E26" s="83" t="s">
        <v>262</v>
      </c>
      <c r="F26" s="84"/>
      <c r="G26" s="84"/>
      <c r="H26" s="84"/>
      <c r="I26" s="85"/>
    </row>
    <row r="27" spans="2:10" x14ac:dyDescent="0.15">
      <c r="B27" s="3">
        <v>4</v>
      </c>
      <c r="C27" s="67" t="s">
        <v>263</v>
      </c>
      <c r="D27" s="67"/>
      <c r="E27" s="71" t="s">
        <v>264</v>
      </c>
      <c r="F27" s="72"/>
      <c r="G27" s="72"/>
      <c r="H27" s="72"/>
      <c r="I27" s="73"/>
    </row>
    <row r="28" spans="2:10" x14ac:dyDescent="0.15">
      <c r="B28" s="3">
        <v>5</v>
      </c>
      <c r="C28" s="67" t="s">
        <v>265</v>
      </c>
      <c r="D28" s="67"/>
      <c r="E28" s="71" t="s">
        <v>266</v>
      </c>
      <c r="F28" s="72"/>
      <c r="G28" s="72"/>
      <c r="H28" s="72"/>
      <c r="I28" s="73"/>
    </row>
    <row r="29" spans="2:10" x14ac:dyDescent="0.15">
      <c r="B29" s="54">
        <v>6</v>
      </c>
      <c r="C29" s="78" t="s">
        <v>267</v>
      </c>
      <c r="D29" s="78"/>
      <c r="E29" s="79" t="s">
        <v>268</v>
      </c>
      <c r="F29" s="80"/>
      <c r="G29" s="80"/>
      <c r="H29" s="80"/>
      <c r="I29" s="81"/>
      <c r="J29" s="23" t="s">
        <v>517</v>
      </c>
    </row>
    <row r="31" spans="2:10" x14ac:dyDescent="0.15">
      <c r="B31" s="23" t="s">
        <v>214</v>
      </c>
    </row>
    <row r="33" spans="2:11" x14ac:dyDescent="0.15">
      <c r="B33" s="11" t="s">
        <v>269</v>
      </c>
      <c r="C33" s="11" t="s">
        <v>270</v>
      </c>
      <c r="D33" s="11" t="s">
        <v>271</v>
      </c>
      <c r="E33" s="11" t="s">
        <v>272</v>
      </c>
      <c r="F33" s="11" t="s">
        <v>273</v>
      </c>
      <c r="G33" s="11" t="s">
        <v>274</v>
      </c>
      <c r="H33" s="11" t="s">
        <v>275</v>
      </c>
      <c r="I33" s="11" t="s">
        <v>274</v>
      </c>
      <c r="J33" s="11" t="s">
        <v>275</v>
      </c>
      <c r="K33" s="11" t="s">
        <v>276</v>
      </c>
    </row>
    <row r="34" spans="2:11" x14ac:dyDescent="0.15">
      <c r="B34" s="11">
        <v>60001</v>
      </c>
      <c r="C34" s="11" t="s">
        <v>277</v>
      </c>
      <c r="D34" s="11" t="s">
        <v>278</v>
      </c>
      <c r="E34" s="21">
        <v>1</v>
      </c>
      <c r="F34" s="11" t="s">
        <v>279</v>
      </c>
      <c r="G34" s="11">
        <v>10</v>
      </c>
      <c r="H34" s="11" t="s">
        <v>280</v>
      </c>
      <c r="I34" s="11">
        <v>10</v>
      </c>
      <c r="J34" s="11" t="s">
        <v>281</v>
      </c>
      <c r="K34" s="11">
        <v>10</v>
      </c>
    </row>
    <row r="35" spans="2:11" x14ac:dyDescent="0.15">
      <c r="B35" s="11">
        <v>60002</v>
      </c>
      <c r="C35" s="11" t="s">
        <v>277</v>
      </c>
      <c r="D35" s="11" t="s">
        <v>278</v>
      </c>
      <c r="E35" s="11">
        <v>2</v>
      </c>
      <c r="F35" s="11" t="s">
        <v>279</v>
      </c>
      <c r="G35" s="11">
        <v>100</v>
      </c>
      <c r="H35" s="11" t="s">
        <v>280</v>
      </c>
      <c r="I35" s="11">
        <v>200</v>
      </c>
      <c r="J35" s="11" t="s">
        <v>281</v>
      </c>
      <c r="K35" s="11">
        <v>100</v>
      </c>
    </row>
    <row r="36" spans="2:11" x14ac:dyDescent="0.15">
      <c r="B36" s="11">
        <v>60005</v>
      </c>
      <c r="C36" s="11" t="s">
        <v>277</v>
      </c>
      <c r="D36" s="11" t="s">
        <v>278</v>
      </c>
      <c r="E36" s="21">
        <v>5</v>
      </c>
      <c r="F36" s="27" t="s">
        <v>282</v>
      </c>
      <c r="G36" s="11">
        <v>100</v>
      </c>
      <c r="H36" s="11"/>
      <c r="I36" s="11"/>
      <c r="J36" s="11"/>
      <c r="K36" s="11"/>
    </row>
    <row r="37" spans="2:11" x14ac:dyDescent="0.15">
      <c r="B37" s="11">
        <v>60006</v>
      </c>
      <c r="C37" s="11" t="s">
        <v>277</v>
      </c>
      <c r="D37" s="11" t="s">
        <v>278</v>
      </c>
      <c r="E37" s="11">
        <v>6</v>
      </c>
      <c r="F37" s="27" t="s">
        <v>283</v>
      </c>
      <c r="G37" s="11">
        <v>100</v>
      </c>
      <c r="H37" s="11"/>
      <c r="I37" s="11"/>
      <c r="J37" s="11"/>
      <c r="K37" s="11"/>
    </row>
    <row r="38" spans="2:11" x14ac:dyDescent="0.15">
      <c r="B38" s="11">
        <v>60007</v>
      </c>
      <c r="C38" s="11" t="s">
        <v>277</v>
      </c>
      <c r="D38" s="11" t="s">
        <v>278</v>
      </c>
      <c r="E38" s="21">
        <v>7</v>
      </c>
      <c r="F38" s="27" t="s">
        <v>284</v>
      </c>
      <c r="G38" s="11">
        <v>100</v>
      </c>
      <c r="H38" s="11"/>
      <c r="I38" s="11"/>
      <c r="J38" s="11"/>
      <c r="K38" s="11"/>
    </row>
    <row r="39" spans="2:11" x14ac:dyDescent="0.15">
      <c r="B39" s="11">
        <v>60008</v>
      </c>
      <c r="C39" s="11" t="s">
        <v>277</v>
      </c>
      <c r="D39" s="11" t="s">
        <v>278</v>
      </c>
      <c r="E39" s="11">
        <v>8</v>
      </c>
      <c r="F39" s="27" t="s">
        <v>285</v>
      </c>
      <c r="G39" s="11">
        <v>100</v>
      </c>
      <c r="H39" s="11"/>
      <c r="I39" s="11"/>
      <c r="J39" s="11"/>
      <c r="K39" s="11"/>
    </row>
    <row r="41" spans="2:11" x14ac:dyDescent="0.15">
      <c r="B41" s="24" t="s">
        <v>286</v>
      </c>
    </row>
    <row r="43" spans="2:11" x14ac:dyDescent="0.15">
      <c r="B43" s="24" t="s">
        <v>287</v>
      </c>
    </row>
    <row r="45" spans="2:11" x14ac:dyDescent="0.15">
      <c r="B45" s="23" t="s">
        <v>288</v>
      </c>
    </row>
    <row r="74" spans="2:2" x14ac:dyDescent="0.15">
      <c r="B74" s="23" t="s">
        <v>289</v>
      </c>
    </row>
    <row r="103" spans="2:2" x14ac:dyDescent="0.15">
      <c r="B103" s="23" t="s">
        <v>290</v>
      </c>
    </row>
  </sheetData>
  <mergeCells count="12">
    <mergeCell ref="C24:D24"/>
    <mergeCell ref="E24:I24"/>
    <mergeCell ref="C25:D25"/>
    <mergeCell ref="E25:I25"/>
    <mergeCell ref="C26:D26"/>
    <mergeCell ref="E26:I26"/>
    <mergeCell ref="C27:D27"/>
    <mergeCell ref="E27:I27"/>
    <mergeCell ref="C28:D28"/>
    <mergeCell ref="E28:I28"/>
    <mergeCell ref="C29:D29"/>
    <mergeCell ref="E29:I29"/>
  </mergeCells>
  <phoneticPr fontId="18" type="noConversion"/>
  <pageMargins left="0.75" right="0.75" top="1" bottom="1" header="0.51180555555555596" footer="0.51180555555555596"/>
  <drawing r:id="rId1"/>
  <legacyDrawing r:id="rId2"/>
  <oleObjects>
    <mc:AlternateContent xmlns:mc="http://schemas.openxmlformats.org/markup-compatibility/2006">
      <mc:Choice Requires="x14">
        <oleObject progId="Visio.Drawing.11" shapeId="11265" r:id="rId3">
          <objectPr defaultSize="0" autoPict="0" altText="" r:id="rId4">
            <anchor moveWithCells="1" sizeWithCells="1">
              <from>
                <xdr:col>1</xdr:col>
                <xdr:colOff>0</xdr:colOff>
                <xdr:row>45</xdr:row>
                <xdr:rowOff>0</xdr:rowOff>
              </from>
              <to>
                <xdr:col>5</xdr:col>
                <xdr:colOff>371475</xdr:colOff>
                <xdr:row>71</xdr:row>
                <xdr:rowOff>38100</xdr:rowOff>
              </to>
            </anchor>
          </objectPr>
        </oleObject>
      </mc:Choice>
      <mc:Fallback>
        <oleObject progId="Visio.Drawing.11" shapeId="11265" r:id="rId3"/>
      </mc:Fallback>
    </mc:AlternateContent>
    <mc:AlternateContent xmlns:mc="http://schemas.openxmlformats.org/markup-compatibility/2006">
      <mc:Choice Requires="x14">
        <oleObject progId="Visio.Drawing.11" shapeId="11269" r:id="rId5">
          <objectPr defaultSize="0" altText="" r:id="rId6">
            <anchor moveWithCells="1" sizeWithCells="1">
              <from>
                <xdr:col>0</xdr:col>
                <xdr:colOff>571500</xdr:colOff>
                <xdr:row>102</xdr:row>
                <xdr:rowOff>190500</xdr:rowOff>
              </from>
              <to>
                <xdr:col>5</xdr:col>
                <xdr:colOff>257175</xdr:colOff>
                <xdr:row>129</xdr:row>
                <xdr:rowOff>38100</xdr:rowOff>
              </to>
            </anchor>
          </objectPr>
        </oleObject>
      </mc:Choice>
      <mc:Fallback>
        <oleObject progId="Visio.Drawing.11" shapeId="11269" r:id="rId5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108"/>
  <sheetViews>
    <sheetView topLeftCell="A13" workbookViewId="0">
      <selection activeCell="J60" sqref="J59:J60"/>
    </sheetView>
  </sheetViews>
  <sheetFormatPr defaultColWidth="9" defaultRowHeight="16.5" x14ac:dyDescent="0.15"/>
  <cols>
    <col min="1" max="1" width="9" style="8"/>
    <col min="2" max="2" width="17.125" style="8" customWidth="1"/>
    <col min="3" max="3" width="14.875" style="8" customWidth="1"/>
    <col min="4" max="5" width="11.5" style="8" customWidth="1"/>
    <col min="6" max="6" width="15" style="8" customWidth="1"/>
    <col min="7" max="8" width="10" style="8" customWidth="1"/>
    <col min="9" max="9" width="10.875" style="8" customWidth="1"/>
    <col min="10" max="11" width="9.25" style="8"/>
    <col min="12" max="12" width="14.125" style="8"/>
    <col min="13" max="16384" width="9" style="8"/>
  </cols>
  <sheetData>
    <row r="2" spans="2:7" x14ac:dyDescent="0.15">
      <c r="B2" s="9" t="s">
        <v>291</v>
      </c>
      <c r="C2" s="10"/>
      <c r="F2" s="9" t="s">
        <v>292</v>
      </c>
      <c r="G2" s="9" t="s">
        <v>293</v>
      </c>
    </row>
    <row r="3" spans="2:7" x14ac:dyDescent="0.15">
      <c r="B3" s="11" t="s">
        <v>294</v>
      </c>
      <c r="C3" s="11">
        <v>30</v>
      </c>
      <c r="F3" s="11" t="s">
        <v>295</v>
      </c>
      <c r="G3" s="3">
        <v>1</v>
      </c>
    </row>
    <row r="4" spans="2:7" x14ac:dyDescent="0.15">
      <c r="B4" s="11" t="s">
        <v>296</v>
      </c>
      <c r="C4" s="11" t="s">
        <v>297</v>
      </c>
      <c r="F4" s="11" t="s">
        <v>298</v>
      </c>
      <c r="G4" s="3">
        <v>2</v>
      </c>
    </row>
    <row r="5" spans="2:7" x14ac:dyDescent="0.15">
      <c r="B5" s="11" t="s">
        <v>299</v>
      </c>
      <c r="C5" s="11">
        <v>1</v>
      </c>
      <c r="F5" s="11" t="s">
        <v>300</v>
      </c>
      <c r="G5" s="3">
        <v>3</v>
      </c>
    </row>
    <row r="6" spans="2:7" x14ac:dyDescent="0.15">
      <c r="B6" s="11" t="s">
        <v>301</v>
      </c>
      <c r="C6" s="11">
        <v>6</v>
      </c>
      <c r="F6" s="11" t="s">
        <v>302</v>
      </c>
      <c r="G6" s="3">
        <v>4</v>
      </c>
    </row>
    <row r="7" spans="2:7" x14ac:dyDescent="0.15">
      <c r="B7" s="11" t="s">
        <v>303</v>
      </c>
      <c r="C7" s="11">
        <v>130</v>
      </c>
      <c r="F7" s="11"/>
      <c r="G7" s="11"/>
    </row>
    <row r="8" spans="2:7" x14ac:dyDescent="0.15">
      <c r="B8" s="11" t="s">
        <v>304</v>
      </c>
      <c r="C8" s="11">
        <v>100</v>
      </c>
    </row>
    <row r="9" spans="2:7" x14ac:dyDescent="0.15">
      <c r="B9" s="11" t="s">
        <v>305</v>
      </c>
      <c r="C9" s="11">
        <v>20</v>
      </c>
    </row>
    <row r="10" spans="2:7" x14ac:dyDescent="0.15">
      <c r="B10" s="11" t="s">
        <v>306</v>
      </c>
      <c r="C10" s="11">
        <v>100</v>
      </c>
    </row>
    <row r="11" spans="2:7" x14ac:dyDescent="0.15">
      <c r="B11" s="11" t="s">
        <v>307</v>
      </c>
      <c r="C11" s="11" t="s">
        <v>308</v>
      </c>
    </row>
    <row r="13" spans="2:7" x14ac:dyDescent="0.15">
      <c r="B13" s="9" t="s">
        <v>70</v>
      </c>
      <c r="C13" s="9" t="s">
        <v>293</v>
      </c>
      <c r="D13" s="9" t="s">
        <v>309</v>
      </c>
      <c r="F13" s="9" t="s">
        <v>310</v>
      </c>
      <c r="G13" s="9" t="s">
        <v>276</v>
      </c>
    </row>
    <row r="14" spans="2:7" x14ac:dyDescent="0.15">
      <c r="B14" s="11" t="s">
        <v>73</v>
      </c>
      <c r="C14" s="11">
        <v>1001</v>
      </c>
      <c r="D14" s="11"/>
      <c r="F14" s="11" t="s">
        <v>311</v>
      </c>
      <c r="G14" s="11" t="s">
        <v>312</v>
      </c>
    </row>
    <row r="15" spans="2:7" x14ac:dyDescent="0.15">
      <c r="B15" s="11" t="s">
        <v>74</v>
      </c>
      <c r="C15" s="11">
        <v>2001</v>
      </c>
      <c r="D15" s="11"/>
      <c r="F15" s="11" t="s">
        <v>313</v>
      </c>
      <c r="G15" s="11" t="s">
        <v>314</v>
      </c>
    </row>
    <row r="16" spans="2:7" x14ac:dyDescent="0.15">
      <c r="B16" s="11" t="s">
        <v>75</v>
      </c>
      <c r="C16" s="11">
        <v>3001</v>
      </c>
      <c r="D16" s="11"/>
    </row>
    <row r="17" spans="2:12" x14ac:dyDescent="0.15">
      <c r="B17" s="11" t="s">
        <v>76</v>
      </c>
      <c r="C17" s="11">
        <v>4001</v>
      </c>
      <c r="D17" s="11"/>
    </row>
    <row r="18" spans="2:12" x14ac:dyDescent="0.15">
      <c r="B18" s="11" t="s">
        <v>315</v>
      </c>
      <c r="C18" s="11">
        <v>5001</v>
      </c>
      <c r="D18" s="11"/>
    </row>
    <row r="19" spans="2:12" x14ac:dyDescent="0.15">
      <c r="B19" s="11" t="s">
        <v>316</v>
      </c>
      <c r="C19" s="11">
        <v>5002</v>
      </c>
      <c r="D19" s="11"/>
      <c r="F19" s="9" t="s">
        <v>317</v>
      </c>
      <c r="G19" s="9"/>
    </row>
    <row r="20" spans="2:12" x14ac:dyDescent="0.15">
      <c r="B20" s="11" t="s">
        <v>318</v>
      </c>
      <c r="C20" s="11">
        <v>5003</v>
      </c>
      <c r="D20" s="11"/>
      <c r="F20" s="12" t="s">
        <v>125</v>
      </c>
      <c r="G20" s="11">
        <v>100</v>
      </c>
    </row>
    <row r="21" spans="2:12" x14ac:dyDescent="0.15">
      <c r="B21" s="11" t="s">
        <v>319</v>
      </c>
      <c r="C21" s="11">
        <v>5004</v>
      </c>
      <c r="D21" s="11"/>
      <c r="F21" s="12" t="s">
        <v>127</v>
      </c>
      <c r="G21" s="11">
        <v>100</v>
      </c>
    </row>
    <row r="22" spans="2:12" x14ac:dyDescent="0.15">
      <c r="B22" s="11" t="s">
        <v>320</v>
      </c>
      <c r="C22" s="11">
        <v>5005</v>
      </c>
      <c r="D22" s="11"/>
      <c r="F22" s="12" t="s">
        <v>129</v>
      </c>
      <c r="G22" s="11">
        <v>100</v>
      </c>
    </row>
    <row r="23" spans="2:12" x14ac:dyDescent="0.15">
      <c r="B23" s="11" t="s">
        <v>321</v>
      </c>
      <c r="C23" s="11">
        <v>5006</v>
      </c>
      <c r="D23" s="11"/>
      <c r="F23" s="12" t="s">
        <v>131</v>
      </c>
      <c r="G23" s="11">
        <v>100</v>
      </c>
    </row>
    <row r="24" spans="2:12" x14ac:dyDescent="0.15">
      <c r="B24" s="11" t="s">
        <v>85</v>
      </c>
      <c r="C24" s="11">
        <v>6001</v>
      </c>
      <c r="D24" s="11"/>
      <c r="F24" s="12" t="s">
        <v>133</v>
      </c>
      <c r="G24" s="11">
        <v>100</v>
      </c>
    </row>
    <row r="25" spans="2:12" x14ac:dyDescent="0.15">
      <c r="B25" s="11" t="s">
        <v>86</v>
      </c>
      <c r="C25" s="11">
        <v>7001</v>
      </c>
      <c r="D25" s="11"/>
    </row>
    <row r="28" spans="2:12" x14ac:dyDescent="0.15">
      <c r="B28" s="9" t="s">
        <v>322</v>
      </c>
      <c r="C28" s="10"/>
      <c r="F28" s="13" t="s">
        <v>311</v>
      </c>
      <c r="G28" s="13" t="s">
        <v>323</v>
      </c>
      <c r="H28" s="14" t="s">
        <v>125</v>
      </c>
      <c r="I28" s="13" t="s">
        <v>127</v>
      </c>
      <c r="J28" s="13" t="s">
        <v>129</v>
      </c>
      <c r="K28" s="13" t="s">
        <v>131</v>
      </c>
      <c r="L28" s="13" t="s">
        <v>133</v>
      </c>
    </row>
    <row r="29" spans="2:12" x14ac:dyDescent="0.15">
      <c r="B29" s="11" t="s">
        <v>324</v>
      </c>
      <c r="C29" s="11" t="s">
        <v>312</v>
      </c>
      <c r="F29" s="3">
        <v>1</v>
      </c>
      <c r="G29" s="11">
        <v>0</v>
      </c>
      <c r="H29" s="15">
        <v>100</v>
      </c>
      <c r="I29" s="15">
        <v>100</v>
      </c>
      <c r="J29" s="15">
        <v>100</v>
      </c>
      <c r="K29" s="15">
        <v>100</v>
      </c>
      <c r="L29" s="15">
        <v>100</v>
      </c>
    </row>
    <row r="30" spans="2:12" x14ac:dyDescent="0.15">
      <c r="B30" s="11" t="s">
        <v>325</v>
      </c>
      <c r="C30" s="11" t="s">
        <v>326</v>
      </c>
      <c r="F30" s="3">
        <v>2</v>
      </c>
      <c r="G30" s="11">
        <v>10</v>
      </c>
      <c r="H30" s="15">
        <f t="shared" ref="H30:J34" si="0">H29*130%</f>
        <v>130</v>
      </c>
      <c r="I30" s="15">
        <f t="shared" si="0"/>
        <v>130</v>
      </c>
      <c r="J30" s="15">
        <f t="shared" si="0"/>
        <v>130</v>
      </c>
      <c r="K30" s="15">
        <f>K29*110%</f>
        <v>110.00000000000001</v>
      </c>
      <c r="L30" s="15">
        <f>L29*105%</f>
        <v>105</v>
      </c>
    </row>
    <row r="31" spans="2:12" x14ac:dyDescent="0.15">
      <c r="B31" s="11" t="s">
        <v>91</v>
      </c>
      <c r="C31" s="16" t="s">
        <v>327</v>
      </c>
      <c r="F31" s="3">
        <v>3</v>
      </c>
      <c r="G31" s="11">
        <f>G30*130%</f>
        <v>13</v>
      </c>
      <c r="H31" s="15">
        <f t="shared" si="0"/>
        <v>169</v>
      </c>
      <c r="I31" s="15">
        <f t="shared" si="0"/>
        <v>169</v>
      </c>
      <c r="J31" s="15">
        <f t="shared" si="0"/>
        <v>169</v>
      </c>
      <c r="K31" s="15">
        <f>K30*110%</f>
        <v>121.00000000000003</v>
      </c>
      <c r="L31" s="15">
        <f>L30*105%</f>
        <v>110.25</v>
      </c>
    </row>
    <row r="32" spans="2:12" x14ac:dyDescent="0.15">
      <c r="B32" s="11" t="s">
        <v>328</v>
      </c>
      <c r="C32" s="11" t="s">
        <v>329</v>
      </c>
      <c r="F32" s="3">
        <v>4</v>
      </c>
      <c r="G32" s="17">
        <f>G31*130%</f>
        <v>16.900000000000002</v>
      </c>
      <c r="H32" s="15">
        <f t="shared" si="0"/>
        <v>219.70000000000002</v>
      </c>
      <c r="I32" s="15">
        <f t="shared" si="0"/>
        <v>219.70000000000002</v>
      </c>
      <c r="J32" s="15">
        <f t="shared" si="0"/>
        <v>219.70000000000002</v>
      </c>
      <c r="K32" s="15">
        <f>K31*110%</f>
        <v>133.10000000000005</v>
      </c>
      <c r="L32" s="15">
        <f>L31*105%</f>
        <v>115.7625</v>
      </c>
    </row>
    <row r="33" spans="2:12" x14ac:dyDescent="0.15">
      <c r="F33" s="3">
        <v>5</v>
      </c>
      <c r="G33" s="17">
        <f>G32*130%</f>
        <v>21.970000000000002</v>
      </c>
      <c r="H33" s="15">
        <f t="shared" si="0"/>
        <v>285.61</v>
      </c>
      <c r="I33" s="15">
        <f t="shared" si="0"/>
        <v>285.61</v>
      </c>
      <c r="J33" s="15">
        <f t="shared" si="0"/>
        <v>285.61</v>
      </c>
      <c r="K33" s="15">
        <f>K32*110%</f>
        <v>146.41000000000008</v>
      </c>
      <c r="L33" s="15">
        <f>L32*105%</f>
        <v>121.55062500000001</v>
      </c>
    </row>
    <row r="34" spans="2:12" x14ac:dyDescent="0.15">
      <c r="F34" s="3">
        <v>6</v>
      </c>
      <c r="G34" s="17">
        <f>G33*130%</f>
        <v>28.561000000000003</v>
      </c>
      <c r="H34" s="15">
        <f t="shared" si="0"/>
        <v>371.29300000000001</v>
      </c>
      <c r="I34" s="15">
        <f t="shared" si="0"/>
        <v>371.29300000000001</v>
      </c>
      <c r="J34" s="15">
        <f t="shared" si="0"/>
        <v>371.29300000000001</v>
      </c>
      <c r="K34" s="15">
        <f>K33*110%</f>
        <v>161.0510000000001</v>
      </c>
      <c r="L34" s="15">
        <f>L33*105%</f>
        <v>127.62815625000002</v>
      </c>
    </row>
    <row r="36" spans="2:12" x14ac:dyDescent="0.15">
      <c r="B36" s="18" t="s">
        <v>330</v>
      </c>
    </row>
    <row r="37" spans="2:12" x14ac:dyDescent="0.15">
      <c r="B37" s="9" t="s">
        <v>331</v>
      </c>
      <c r="C37" s="9" t="s">
        <v>332</v>
      </c>
      <c r="D37" s="9" t="s">
        <v>333</v>
      </c>
      <c r="F37" s="18" t="s">
        <v>334</v>
      </c>
    </row>
    <row r="38" spans="2:12" x14ac:dyDescent="0.15">
      <c r="B38" s="11">
        <v>2001</v>
      </c>
      <c r="C38" s="11" t="s">
        <v>335</v>
      </c>
      <c r="D38" s="11" t="s">
        <v>336</v>
      </c>
      <c r="E38" s="18"/>
      <c r="F38" s="10" t="s">
        <v>337</v>
      </c>
      <c r="G38" s="10" t="s">
        <v>338</v>
      </c>
      <c r="H38" s="10" t="s">
        <v>339</v>
      </c>
    </row>
    <row r="39" spans="2:12" x14ac:dyDescent="0.15">
      <c r="B39" s="11">
        <v>2002</v>
      </c>
      <c r="C39" s="11" t="s">
        <v>340</v>
      </c>
      <c r="D39" s="11" t="s">
        <v>329</v>
      </c>
      <c r="F39" s="11" t="s">
        <v>341</v>
      </c>
      <c r="G39" s="11" t="s">
        <v>342</v>
      </c>
      <c r="H39" s="11">
        <v>1</v>
      </c>
    </row>
    <row r="40" spans="2:12" x14ac:dyDescent="0.15">
      <c r="B40" s="11">
        <v>2003</v>
      </c>
      <c r="C40" s="11" t="s">
        <v>343</v>
      </c>
      <c r="D40" s="11" t="s">
        <v>329</v>
      </c>
      <c r="F40" s="11" t="s">
        <v>344</v>
      </c>
      <c r="G40" s="11" t="s">
        <v>345</v>
      </c>
      <c r="H40" s="11">
        <v>2</v>
      </c>
    </row>
    <row r="41" spans="2:12" x14ac:dyDescent="0.15">
      <c r="B41" s="11">
        <v>2004</v>
      </c>
      <c r="C41" s="11" t="s">
        <v>346</v>
      </c>
      <c r="D41" s="11" t="s">
        <v>336</v>
      </c>
      <c r="F41" s="11" t="s">
        <v>347</v>
      </c>
      <c r="G41" s="11" t="s">
        <v>348</v>
      </c>
      <c r="H41" s="11">
        <v>3</v>
      </c>
    </row>
    <row r="42" spans="2:12" x14ac:dyDescent="0.15">
      <c r="B42" s="11">
        <v>2005</v>
      </c>
      <c r="C42" s="11" t="s">
        <v>349</v>
      </c>
      <c r="D42" s="11" t="s">
        <v>329</v>
      </c>
      <c r="F42" s="11"/>
      <c r="G42" s="11"/>
      <c r="H42" s="11"/>
    </row>
    <row r="43" spans="2:12" x14ac:dyDescent="0.15">
      <c r="B43" s="11">
        <v>2006</v>
      </c>
      <c r="C43" s="11" t="s">
        <v>350</v>
      </c>
      <c r="D43" s="11" t="s">
        <v>329</v>
      </c>
      <c r="F43" s="11"/>
      <c r="G43" s="11"/>
      <c r="H43" s="11"/>
    </row>
    <row r="44" spans="2:12" x14ac:dyDescent="0.15">
      <c r="B44" s="11">
        <v>2007</v>
      </c>
      <c r="C44" s="11" t="s">
        <v>351</v>
      </c>
      <c r="D44" s="11" t="s">
        <v>352</v>
      </c>
      <c r="F44" s="11"/>
      <c r="G44" s="11"/>
      <c r="H44" s="11"/>
    </row>
    <row r="47" spans="2:12" x14ac:dyDescent="0.15">
      <c r="B47" s="9" t="s">
        <v>353</v>
      </c>
      <c r="C47" s="9"/>
    </row>
    <row r="48" spans="2:12" x14ac:dyDescent="0.15">
      <c r="B48" s="11" t="s">
        <v>193</v>
      </c>
      <c r="C48" s="11" t="s">
        <v>354</v>
      </c>
    </row>
    <row r="49" spans="2:9" x14ac:dyDescent="0.15">
      <c r="B49" s="11" t="s">
        <v>194</v>
      </c>
      <c r="C49" s="11" t="s">
        <v>355</v>
      </c>
    </row>
    <row r="50" spans="2:9" x14ac:dyDescent="0.15">
      <c r="B50" s="11" t="s">
        <v>356</v>
      </c>
      <c r="C50" s="11">
        <v>2</v>
      </c>
    </row>
    <row r="51" spans="2:9" x14ac:dyDescent="0.15">
      <c r="B51" s="11" t="s">
        <v>357</v>
      </c>
      <c r="C51" s="11" t="s">
        <v>329</v>
      </c>
    </row>
    <row r="52" spans="2:9" x14ac:dyDescent="0.15">
      <c r="B52" s="11" t="s">
        <v>358</v>
      </c>
      <c r="C52" s="11" t="s">
        <v>359</v>
      </c>
    </row>
    <row r="53" spans="2:9" x14ac:dyDescent="0.15">
      <c r="B53" s="11" t="s">
        <v>360</v>
      </c>
      <c r="C53" s="11"/>
    </row>
    <row r="55" spans="2:9" x14ac:dyDescent="0.15">
      <c r="B55" s="9" t="s">
        <v>215</v>
      </c>
      <c r="C55" s="9" t="s">
        <v>216</v>
      </c>
      <c r="D55" s="9" t="s">
        <v>217</v>
      </c>
      <c r="E55" s="9" t="s">
        <v>218</v>
      </c>
      <c r="F55" s="9" t="s">
        <v>219</v>
      </c>
      <c r="G55" s="9" t="s">
        <v>220</v>
      </c>
      <c r="H55" s="9" t="s">
        <v>221</v>
      </c>
      <c r="I55" s="9" t="s">
        <v>222</v>
      </c>
    </row>
    <row r="56" spans="2:9" x14ac:dyDescent="0.15">
      <c r="B56" s="11" t="s">
        <v>225</v>
      </c>
      <c r="C56" s="11">
        <v>150001</v>
      </c>
      <c r="D56" s="11" t="str">
        <f>B71</f>
        <v>力量</v>
      </c>
      <c r="E56" s="19">
        <v>1</v>
      </c>
      <c r="F56" s="11" t="str">
        <f>B72</f>
        <v>魅力</v>
      </c>
      <c r="G56" s="19">
        <v>1</v>
      </c>
      <c r="H56" s="11" t="str">
        <f>B74</f>
        <v>优雅</v>
      </c>
      <c r="I56" s="19">
        <v>2</v>
      </c>
    </row>
    <row r="57" spans="2:9" x14ac:dyDescent="0.15">
      <c r="B57" s="11" t="s">
        <v>229</v>
      </c>
      <c r="C57" s="11">
        <v>150002</v>
      </c>
      <c r="D57" s="11" t="s">
        <v>361</v>
      </c>
      <c r="E57" s="19">
        <f t="shared" ref="E57:E65" si="1">E56*120%</f>
        <v>1.2</v>
      </c>
      <c r="F57" s="11" t="s">
        <v>362</v>
      </c>
      <c r="G57" s="19">
        <f t="shared" ref="G57:I57" si="2">G56*120%</f>
        <v>1.2</v>
      </c>
      <c r="H57" s="11" t="s">
        <v>363</v>
      </c>
      <c r="I57" s="19">
        <f t="shared" si="2"/>
        <v>2.4</v>
      </c>
    </row>
    <row r="58" spans="2:9" x14ac:dyDescent="0.15">
      <c r="B58" s="11" t="s">
        <v>230</v>
      </c>
      <c r="C58" s="11">
        <v>150003</v>
      </c>
      <c r="D58" s="11" t="s">
        <v>361</v>
      </c>
      <c r="E58" s="19">
        <f t="shared" si="1"/>
        <v>1.44</v>
      </c>
      <c r="F58" s="11" t="s">
        <v>362</v>
      </c>
      <c r="G58" s="19">
        <f t="shared" ref="G58:G65" si="3">G57*120%</f>
        <v>1.44</v>
      </c>
      <c r="H58" s="11" t="s">
        <v>363</v>
      </c>
      <c r="I58" s="19">
        <f t="shared" ref="I58:I65" si="4">I57*120%</f>
        <v>2.88</v>
      </c>
    </row>
    <row r="59" spans="2:9" x14ac:dyDescent="0.15">
      <c r="B59" s="11" t="s">
        <v>231</v>
      </c>
      <c r="C59" s="11">
        <v>150004</v>
      </c>
      <c r="D59" s="11" t="s">
        <v>361</v>
      </c>
      <c r="E59" s="19">
        <f t="shared" si="1"/>
        <v>1.728</v>
      </c>
      <c r="F59" s="11" t="s">
        <v>362</v>
      </c>
      <c r="G59" s="19">
        <f t="shared" si="3"/>
        <v>1.728</v>
      </c>
      <c r="H59" s="11" t="s">
        <v>363</v>
      </c>
      <c r="I59" s="19">
        <f t="shared" si="4"/>
        <v>3.456</v>
      </c>
    </row>
    <row r="60" spans="2:9" x14ac:dyDescent="0.15">
      <c r="B60" s="11" t="s">
        <v>232</v>
      </c>
      <c r="C60" s="11">
        <v>150005</v>
      </c>
      <c r="D60" s="11" t="s">
        <v>361</v>
      </c>
      <c r="E60" s="19">
        <f t="shared" si="1"/>
        <v>2.0735999999999999</v>
      </c>
      <c r="F60" s="11" t="s">
        <v>362</v>
      </c>
      <c r="G60" s="19">
        <f t="shared" si="3"/>
        <v>2.0735999999999999</v>
      </c>
      <c r="H60" s="11" t="s">
        <v>363</v>
      </c>
      <c r="I60" s="19">
        <f t="shared" si="4"/>
        <v>4.1471999999999998</v>
      </c>
    </row>
    <row r="61" spans="2:9" x14ac:dyDescent="0.15">
      <c r="B61" s="11" t="s">
        <v>233</v>
      </c>
      <c r="C61" s="11">
        <v>150006</v>
      </c>
      <c r="D61" s="11" t="s">
        <v>361</v>
      </c>
      <c r="E61" s="19">
        <f t="shared" si="1"/>
        <v>2.4883199999999999</v>
      </c>
      <c r="F61" s="11" t="s">
        <v>362</v>
      </c>
      <c r="G61" s="19">
        <f t="shared" si="3"/>
        <v>2.4883199999999999</v>
      </c>
      <c r="H61" s="11" t="s">
        <v>363</v>
      </c>
      <c r="I61" s="19">
        <f t="shared" si="4"/>
        <v>4.9766399999999997</v>
      </c>
    </row>
    <row r="62" spans="2:9" x14ac:dyDescent="0.15">
      <c r="B62" s="11" t="s">
        <v>234</v>
      </c>
      <c r="C62" s="11">
        <v>150007</v>
      </c>
      <c r="D62" s="11" t="s">
        <v>361</v>
      </c>
      <c r="E62" s="19">
        <f t="shared" si="1"/>
        <v>2.9859839999999997</v>
      </c>
      <c r="F62" s="11" t="s">
        <v>362</v>
      </c>
      <c r="G62" s="19">
        <f t="shared" si="3"/>
        <v>2.9859839999999997</v>
      </c>
      <c r="H62" s="11" t="s">
        <v>363</v>
      </c>
      <c r="I62" s="19">
        <f t="shared" si="4"/>
        <v>5.9719679999999995</v>
      </c>
    </row>
    <row r="63" spans="2:9" x14ac:dyDescent="0.15">
      <c r="B63" s="11" t="s">
        <v>235</v>
      </c>
      <c r="C63" s="11">
        <v>150008</v>
      </c>
      <c r="D63" s="11" t="s">
        <v>361</v>
      </c>
      <c r="E63" s="19">
        <f t="shared" si="1"/>
        <v>3.5831807999999996</v>
      </c>
      <c r="F63" s="11" t="s">
        <v>362</v>
      </c>
      <c r="G63" s="19">
        <f t="shared" si="3"/>
        <v>3.5831807999999996</v>
      </c>
      <c r="H63" s="11" t="s">
        <v>363</v>
      </c>
      <c r="I63" s="19">
        <f t="shared" si="4"/>
        <v>7.1663615999999992</v>
      </c>
    </row>
    <row r="64" spans="2:9" x14ac:dyDescent="0.15">
      <c r="B64" s="11" t="s">
        <v>236</v>
      </c>
      <c r="C64" s="11">
        <v>150009</v>
      </c>
      <c r="D64" s="11" t="s">
        <v>361</v>
      </c>
      <c r="E64" s="19">
        <f t="shared" si="1"/>
        <v>4.2998169599999994</v>
      </c>
      <c r="F64" s="11" t="s">
        <v>362</v>
      </c>
      <c r="G64" s="19">
        <f t="shared" si="3"/>
        <v>4.2998169599999994</v>
      </c>
      <c r="H64" s="11" t="s">
        <v>363</v>
      </c>
      <c r="I64" s="19">
        <f t="shared" si="4"/>
        <v>8.5996339199999987</v>
      </c>
    </row>
    <row r="65" spans="2:9" x14ac:dyDescent="0.15">
      <c r="B65" s="11" t="s">
        <v>237</v>
      </c>
      <c r="C65" s="11">
        <v>150010</v>
      </c>
      <c r="D65" s="11" t="s">
        <v>361</v>
      </c>
      <c r="E65" s="19">
        <f t="shared" si="1"/>
        <v>5.1597803519999994</v>
      </c>
      <c r="F65" s="11" t="s">
        <v>362</v>
      </c>
      <c r="G65" s="19">
        <f t="shared" si="3"/>
        <v>5.1597803519999994</v>
      </c>
      <c r="H65" s="11" t="s">
        <v>363</v>
      </c>
      <c r="I65" s="19">
        <f t="shared" si="4"/>
        <v>10.319560703999999</v>
      </c>
    </row>
    <row r="68" spans="2:9" x14ac:dyDescent="0.15">
      <c r="B68" s="9" t="s">
        <v>364</v>
      </c>
      <c r="C68" s="9" t="s">
        <v>293</v>
      </c>
    </row>
    <row r="69" spans="2:9" x14ac:dyDescent="0.15">
      <c r="B69" s="11" t="s">
        <v>195</v>
      </c>
      <c r="C69" s="11" t="s">
        <v>279</v>
      </c>
    </row>
    <row r="70" spans="2:9" x14ac:dyDescent="0.15">
      <c r="B70" s="11" t="s">
        <v>196</v>
      </c>
      <c r="C70" s="11" t="s">
        <v>280</v>
      </c>
    </row>
    <row r="71" spans="2:9" x14ac:dyDescent="0.15">
      <c r="B71" s="20" t="s">
        <v>125</v>
      </c>
      <c r="C71" s="11" t="s">
        <v>281</v>
      </c>
    </row>
    <row r="72" spans="2:9" x14ac:dyDescent="0.15">
      <c r="B72" s="20" t="s">
        <v>127</v>
      </c>
      <c r="C72" s="11" t="s">
        <v>365</v>
      </c>
    </row>
    <row r="73" spans="2:9" x14ac:dyDescent="0.15">
      <c r="B73" s="20" t="s">
        <v>129</v>
      </c>
      <c r="C73" s="11" t="s">
        <v>366</v>
      </c>
    </row>
    <row r="74" spans="2:9" x14ac:dyDescent="0.15">
      <c r="B74" s="20" t="s">
        <v>131</v>
      </c>
      <c r="C74" s="11" t="s">
        <v>367</v>
      </c>
    </row>
    <row r="75" spans="2:9" x14ac:dyDescent="0.15">
      <c r="B75" s="20" t="s">
        <v>133</v>
      </c>
      <c r="C75" s="11" t="s">
        <v>368</v>
      </c>
    </row>
    <row r="77" spans="2:9" x14ac:dyDescent="0.15">
      <c r="B77" s="11" t="s">
        <v>353</v>
      </c>
      <c r="C77" s="11"/>
      <c r="D77" s="11"/>
      <c r="E77" s="11"/>
      <c r="F77" s="11"/>
      <c r="G77" s="11"/>
    </row>
    <row r="78" spans="2:9" x14ac:dyDescent="0.15">
      <c r="B78" s="10" t="s">
        <v>70</v>
      </c>
      <c r="C78" s="10" t="s">
        <v>194</v>
      </c>
      <c r="D78" s="10" t="s">
        <v>193</v>
      </c>
      <c r="E78" s="10" t="s">
        <v>369</v>
      </c>
      <c r="F78" s="10" t="s">
        <v>370</v>
      </c>
      <c r="G78" s="10" t="s">
        <v>276</v>
      </c>
    </row>
    <row r="79" spans="2:9" x14ac:dyDescent="0.15">
      <c r="B79" s="11">
        <v>5001</v>
      </c>
      <c r="C79" s="11" t="s">
        <v>371</v>
      </c>
      <c r="D79" s="11">
        <v>50000</v>
      </c>
      <c r="E79" s="11" t="s">
        <v>336</v>
      </c>
      <c r="F79" s="3" t="s">
        <v>372</v>
      </c>
      <c r="G79" s="17">
        <v>1000</v>
      </c>
    </row>
    <row r="80" spans="2:9" x14ac:dyDescent="0.15">
      <c r="B80" s="11">
        <v>5001</v>
      </c>
      <c r="C80" s="11" t="s">
        <v>373</v>
      </c>
      <c r="D80" s="11">
        <v>50001</v>
      </c>
      <c r="E80" s="11">
        <v>150001</v>
      </c>
      <c r="F80" s="3" t="s">
        <v>372</v>
      </c>
      <c r="G80" s="17">
        <f>G79*150%</f>
        <v>1500</v>
      </c>
    </row>
    <row r="81" spans="2:9" x14ac:dyDescent="0.15">
      <c r="B81" s="11">
        <v>5001</v>
      </c>
      <c r="C81" s="11" t="s">
        <v>374</v>
      </c>
      <c r="D81" s="11">
        <v>50002</v>
      </c>
      <c r="E81" s="11">
        <v>150002</v>
      </c>
      <c r="F81" s="3" t="s">
        <v>372</v>
      </c>
      <c r="G81" s="17">
        <f t="shared" ref="G81:G89" si="5">G80*150%</f>
        <v>2250</v>
      </c>
    </row>
    <row r="82" spans="2:9" x14ac:dyDescent="0.15">
      <c r="B82" s="11">
        <v>5001</v>
      </c>
      <c r="C82" s="11" t="s">
        <v>375</v>
      </c>
      <c r="D82" s="11">
        <v>50003</v>
      </c>
      <c r="E82" s="11">
        <v>150003</v>
      </c>
      <c r="F82" s="3" t="s">
        <v>372</v>
      </c>
      <c r="G82" s="17">
        <f t="shared" si="5"/>
        <v>3375</v>
      </c>
    </row>
    <row r="83" spans="2:9" x14ac:dyDescent="0.15">
      <c r="B83" s="11">
        <v>5001</v>
      </c>
      <c r="C83" s="11" t="s">
        <v>376</v>
      </c>
      <c r="D83" s="11">
        <v>50004</v>
      </c>
      <c r="E83" s="11">
        <v>150004</v>
      </c>
      <c r="F83" s="3" t="s">
        <v>372</v>
      </c>
      <c r="G83" s="17">
        <f t="shared" si="5"/>
        <v>5062.5</v>
      </c>
    </row>
    <row r="84" spans="2:9" x14ac:dyDescent="0.15">
      <c r="B84" s="11">
        <v>5001</v>
      </c>
      <c r="C84" s="11" t="s">
        <v>377</v>
      </c>
      <c r="D84" s="11">
        <v>50005</v>
      </c>
      <c r="E84" s="11">
        <v>150005</v>
      </c>
      <c r="F84" s="3" t="s">
        <v>372</v>
      </c>
      <c r="G84" s="17">
        <f t="shared" si="5"/>
        <v>7593.75</v>
      </c>
    </row>
    <row r="85" spans="2:9" x14ac:dyDescent="0.15">
      <c r="B85" s="11">
        <v>5001</v>
      </c>
      <c r="C85" s="11" t="s">
        <v>378</v>
      </c>
      <c r="D85" s="11">
        <v>50006</v>
      </c>
      <c r="E85" s="11">
        <v>150006</v>
      </c>
      <c r="F85" s="3" t="s">
        <v>372</v>
      </c>
      <c r="G85" s="17">
        <f t="shared" si="5"/>
        <v>11390.625</v>
      </c>
    </row>
    <row r="86" spans="2:9" x14ac:dyDescent="0.15">
      <c r="B86" s="11">
        <v>5001</v>
      </c>
      <c r="C86" s="11" t="s">
        <v>379</v>
      </c>
      <c r="D86" s="11">
        <v>50007</v>
      </c>
      <c r="E86" s="11">
        <v>150007</v>
      </c>
      <c r="F86" s="3" t="s">
        <v>372</v>
      </c>
      <c r="G86" s="17">
        <f t="shared" si="5"/>
        <v>17085.9375</v>
      </c>
    </row>
    <row r="87" spans="2:9" x14ac:dyDescent="0.15">
      <c r="B87" s="11">
        <v>5001</v>
      </c>
      <c r="C87" s="11" t="s">
        <v>380</v>
      </c>
      <c r="D87" s="11">
        <v>50008</v>
      </c>
      <c r="E87" s="11">
        <v>150008</v>
      </c>
      <c r="F87" s="3" t="s">
        <v>372</v>
      </c>
      <c r="G87" s="17">
        <f t="shared" si="5"/>
        <v>25628.90625</v>
      </c>
    </row>
    <row r="88" spans="2:9" x14ac:dyDescent="0.15">
      <c r="B88" s="11">
        <v>5001</v>
      </c>
      <c r="C88" s="11" t="s">
        <v>381</v>
      </c>
      <c r="D88" s="11">
        <v>50009</v>
      </c>
      <c r="E88" s="11">
        <v>150009</v>
      </c>
      <c r="F88" s="3" t="s">
        <v>372</v>
      </c>
      <c r="G88" s="17">
        <f t="shared" si="5"/>
        <v>38443.359375</v>
      </c>
    </row>
    <row r="89" spans="2:9" x14ac:dyDescent="0.15">
      <c r="B89" s="11">
        <v>5001</v>
      </c>
      <c r="C89" s="11" t="s">
        <v>382</v>
      </c>
      <c r="D89" s="11">
        <v>50010</v>
      </c>
      <c r="E89" s="11">
        <v>150010</v>
      </c>
      <c r="F89" s="3" t="s">
        <v>372</v>
      </c>
      <c r="G89" s="17">
        <f t="shared" si="5"/>
        <v>57665.0390625</v>
      </c>
    </row>
    <row r="94" spans="2:9" x14ac:dyDescent="0.15">
      <c r="B94" s="10" t="s">
        <v>269</v>
      </c>
      <c r="C94" s="10" t="s">
        <v>272</v>
      </c>
      <c r="D94" s="10" t="s">
        <v>273</v>
      </c>
      <c r="E94" s="10" t="s">
        <v>274</v>
      </c>
      <c r="F94" s="10" t="s">
        <v>275</v>
      </c>
      <c r="G94" s="10" t="s">
        <v>274</v>
      </c>
      <c r="H94" s="10" t="s">
        <v>275</v>
      </c>
      <c r="I94" s="10" t="s">
        <v>274</v>
      </c>
    </row>
    <row r="95" spans="2:9" x14ac:dyDescent="0.15">
      <c r="B95" s="11">
        <v>60001</v>
      </c>
      <c r="C95" s="21">
        <v>1</v>
      </c>
      <c r="D95" s="11" t="s">
        <v>279</v>
      </c>
      <c r="E95" s="11">
        <v>10</v>
      </c>
      <c r="F95" s="11" t="s">
        <v>280</v>
      </c>
      <c r="G95" s="11">
        <v>10</v>
      </c>
      <c r="H95" s="11" t="s">
        <v>281</v>
      </c>
      <c r="I95" s="11">
        <v>10</v>
      </c>
    </row>
    <row r="96" spans="2:9" x14ac:dyDescent="0.15">
      <c r="B96" s="11">
        <v>60002</v>
      </c>
      <c r="C96" s="11">
        <v>2</v>
      </c>
      <c r="D96" s="11" t="s">
        <v>279</v>
      </c>
      <c r="E96" s="11">
        <v>100</v>
      </c>
      <c r="F96" s="11" t="s">
        <v>280</v>
      </c>
      <c r="G96" s="11">
        <v>200</v>
      </c>
      <c r="H96" s="11" t="s">
        <v>281</v>
      </c>
      <c r="I96" s="11">
        <v>100</v>
      </c>
    </row>
    <row r="97" spans="2:9" x14ac:dyDescent="0.15">
      <c r="B97" s="11">
        <v>60003</v>
      </c>
      <c r="C97" s="21">
        <v>5</v>
      </c>
      <c r="D97" s="11" t="s">
        <v>282</v>
      </c>
      <c r="E97" s="11">
        <v>100</v>
      </c>
      <c r="F97" s="11"/>
      <c r="G97" s="11"/>
      <c r="H97" s="11"/>
      <c r="I97" s="11"/>
    </row>
    <row r="98" spans="2:9" x14ac:dyDescent="0.15">
      <c r="B98" s="11">
        <v>60004</v>
      </c>
      <c r="C98" s="11">
        <v>6</v>
      </c>
      <c r="D98" s="11" t="s">
        <v>283</v>
      </c>
      <c r="E98" s="11">
        <v>100</v>
      </c>
      <c r="F98" s="11"/>
      <c r="G98" s="11"/>
      <c r="H98" s="11"/>
      <c r="I98" s="11"/>
    </row>
    <row r="99" spans="2:9" x14ac:dyDescent="0.15">
      <c r="B99" s="11">
        <v>60005</v>
      </c>
      <c r="C99" s="21">
        <v>7</v>
      </c>
      <c r="D99" s="11" t="s">
        <v>284</v>
      </c>
      <c r="E99" s="11">
        <v>100</v>
      </c>
      <c r="F99" s="11"/>
      <c r="G99" s="11"/>
      <c r="H99" s="11"/>
      <c r="I99" s="11"/>
    </row>
    <row r="100" spans="2:9" x14ac:dyDescent="0.15">
      <c r="B100" s="11">
        <v>60006</v>
      </c>
      <c r="C100" s="11">
        <v>8</v>
      </c>
      <c r="D100" s="11" t="s">
        <v>285</v>
      </c>
      <c r="E100" s="11">
        <v>100</v>
      </c>
      <c r="F100" s="11"/>
      <c r="G100" s="11"/>
      <c r="H100" s="11"/>
      <c r="I100" s="11"/>
    </row>
    <row r="103" spans="2:9" x14ac:dyDescent="0.15">
      <c r="B103" s="22">
        <v>1</v>
      </c>
      <c r="C103" s="86" t="s">
        <v>257</v>
      </c>
      <c r="D103" s="86"/>
      <c r="E103" s="87" t="s">
        <v>258</v>
      </c>
      <c r="F103" s="88"/>
      <c r="G103" s="88"/>
      <c r="H103" s="88"/>
      <c r="I103" s="89"/>
    </row>
    <row r="104" spans="2:9" x14ac:dyDescent="0.15">
      <c r="B104" s="22">
        <v>2</v>
      </c>
      <c r="C104" s="86" t="s">
        <v>259</v>
      </c>
      <c r="D104" s="86"/>
      <c r="E104" s="87" t="s">
        <v>260</v>
      </c>
      <c r="F104" s="88"/>
      <c r="G104" s="88"/>
      <c r="H104" s="88"/>
      <c r="I104" s="89"/>
    </row>
    <row r="105" spans="2:9" x14ac:dyDescent="0.15">
      <c r="B105" s="22">
        <v>3</v>
      </c>
      <c r="C105" s="90" t="s">
        <v>261</v>
      </c>
      <c r="D105" s="90"/>
      <c r="E105" s="91" t="s">
        <v>262</v>
      </c>
      <c r="F105" s="92"/>
      <c r="G105" s="92"/>
      <c r="H105" s="92"/>
      <c r="I105" s="93"/>
    </row>
    <row r="106" spans="2:9" x14ac:dyDescent="0.15">
      <c r="B106" s="22">
        <v>4</v>
      </c>
      <c r="C106" s="86" t="s">
        <v>263</v>
      </c>
      <c r="D106" s="86"/>
      <c r="E106" s="87" t="s">
        <v>264</v>
      </c>
      <c r="F106" s="88"/>
      <c r="G106" s="88"/>
      <c r="H106" s="88"/>
      <c r="I106" s="89"/>
    </row>
    <row r="107" spans="2:9" x14ac:dyDescent="0.15">
      <c r="B107" s="22">
        <v>5</v>
      </c>
      <c r="C107" s="86" t="s">
        <v>265</v>
      </c>
      <c r="D107" s="86"/>
      <c r="E107" s="87" t="s">
        <v>266</v>
      </c>
      <c r="F107" s="88"/>
      <c r="G107" s="88"/>
      <c r="H107" s="88"/>
      <c r="I107" s="89"/>
    </row>
    <row r="108" spans="2:9" x14ac:dyDescent="0.15">
      <c r="B108" s="22">
        <v>6</v>
      </c>
      <c r="C108" s="86" t="s">
        <v>267</v>
      </c>
      <c r="D108" s="86"/>
      <c r="E108" s="87" t="s">
        <v>268</v>
      </c>
      <c r="F108" s="88"/>
      <c r="G108" s="88"/>
      <c r="H108" s="88"/>
      <c r="I108" s="89"/>
    </row>
  </sheetData>
  <mergeCells count="12">
    <mergeCell ref="C103:D103"/>
    <mergeCell ref="E103:I103"/>
    <mergeCell ref="C104:D104"/>
    <mergeCell ref="E104:I104"/>
    <mergeCell ref="C105:D105"/>
    <mergeCell ref="E105:I105"/>
    <mergeCell ref="C106:D106"/>
    <mergeCell ref="E106:I106"/>
    <mergeCell ref="C107:D107"/>
    <mergeCell ref="E107:I107"/>
    <mergeCell ref="C108:D108"/>
    <mergeCell ref="E108:I108"/>
  </mergeCells>
  <phoneticPr fontId="18" type="noConversion"/>
  <pageMargins left="0.69930555555555596" right="0.69930555555555596" top="0.75" bottom="0.75" header="0.3" footer="0.3"/>
  <pageSetup paperSize="9" orientation="portrait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56"/>
  <sheetViews>
    <sheetView topLeftCell="A13" workbookViewId="0">
      <selection activeCell="K39" sqref="K39"/>
    </sheetView>
  </sheetViews>
  <sheetFormatPr defaultColWidth="9" defaultRowHeight="16.5" x14ac:dyDescent="0.15"/>
  <cols>
    <col min="1" max="4" width="9" style="1"/>
    <col min="5" max="5" width="9.25" style="1"/>
    <col min="6" max="6" width="14.125" style="1"/>
    <col min="7" max="16384" width="9" style="1"/>
  </cols>
  <sheetData>
    <row r="2" spans="1:7" x14ac:dyDescent="0.15">
      <c r="A2" s="2" t="s">
        <v>179</v>
      </c>
      <c r="B2" s="2"/>
      <c r="C2" s="2" t="s">
        <v>383</v>
      </c>
      <c r="D2" s="2" t="s">
        <v>276</v>
      </c>
      <c r="E2" s="2" t="s">
        <v>2</v>
      </c>
      <c r="F2" s="2" t="s">
        <v>384</v>
      </c>
      <c r="G2" s="2" t="s">
        <v>385</v>
      </c>
    </row>
    <row r="3" spans="1:7" x14ac:dyDescent="0.15">
      <c r="A3" s="67" t="s">
        <v>386</v>
      </c>
      <c r="B3" s="3" t="s">
        <v>226</v>
      </c>
      <c r="C3" s="3">
        <v>1</v>
      </c>
      <c r="D3" s="3">
        <v>100</v>
      </c>
      <c r="E3" s="3" t="s">
        <v>387</v>
      </c>
      <c r="F3" s="3">
        <f>D3/100/2</f>
        <v>0.5</v>
      </c>
      <c r="G3" s="4">
        <f>F3/F9</f>
        <v>9.0909090909090912E-2</v>
      </c>
    </row>
    <row r="4" spans="1:7" x14ac:dyDescent="0.15">
      <c r="A4" s="67"/>
      <c r="B4" s="3" t="s">
        <v>227</v>
      </c>
      <c r="C4" s="3">
        <v>1</v>
      </c>
      <c r="D4" s="3">
        <v>100</v>
      </c>
      <c r="E4" s="3" t="s">
        <v>388</v>
      </c>
      <c r="F4" s="3">
        <f>D4/100*2</f>
        <v>2</v>
      </c>
      <c r="G4" s="4">
        <f>F4/F9</f>
        <v>0.36363636363636365</v>
      </c>
    </row>
    <row r="5" spans="1:7" x14ac:dyDescent="0.15">
      <c r="A5" s="67"/>
      <c r="B5" s="3" t="s">
        <v>389</v>
      </c>
      <c r="C5" s="3">
        <v>1</v>
      </c>
      <c r="D5" s="3">
        <f t="shared" ref="D5:D8" si="0">C5*100</f>
        <v>100</v>
      </c>
      <c r="E5" s="3" t="s">
        <v>389</v>
      </c>
      <c r="F5" s="3">
        <f>D5/100</f>
        <v>1</v>
      </c>
      <c r="G5" s="4">
        <f>F5/F9</f>
        <v>0.18181818181818182</v>
      </c>
    </row>
    <row r="6" spans="1:7" x14ac:dyDescent="0.15">
      <c r="A6" s="67"/>
      <c r="B6" s="3" t="s">
        <v>228</v>
      </c>
      <c r="C6" s="3">
        <v>1</v>
      </c>
      <c r="D6" s="3">
        <f t="shared" si="0"/>
        <v>100</v>
      </c>
      <c r="E6" s="3" t="s">
        <v>390</v>
      </c>
      <c r="F6" s="3">
        <f>D6/100</f>
        <v>1</v>
      </c>
      <c r="G6" s="4">
        <f>F6/F9</f>
        <v>0.18181818181818182</v>
      </c>
    </row>
    <row r="7" spans="1:7" x14ac:dyDescent="0.15">
      <c r="A7" s="67"/>
      <c r="B7" s="3" t="s">
        <v>391</v>
      </c>
      <c r="C7" s="3">
        <v>1</v>
      </c>
      <c r="D7" s="3">
        <f t="shared" si="0"/>
        <v>100</v>
      </c>
      <c r="E7" s="3" t="s">
        <v>392</v>
      </c>
      <c r="F7" s="3">
        <f>D7/100/2</f>
        <v>0.5</v>
      </c>
      <c r="G7" s="4">
        <f>F7/F9</f>
        <v>9.0909090909090912E-2</v>
      </c>
    </row>
    <row r="8" spans="1:7" x14ac:dyDescent="0.15">
      <c r="A8" s="67"/>
      <c r="B8" s="3" t="s">
        <v>393</v>
      </c>
      <c r="C8" s="3">
        <v>1</v>
      </c>
      <c r="D8" s="3">
        <f t="shared" si="0"/>
        <v>100</v>
      </c>
      <c r="E8" s="3" t="s">
        <v>394</v>
      </c>
      <c r="F8" s="3">
        <f>D8/100/2</f>
        <v>0.5</v>
      </c>
      <c r="G8" s="4">
        <f>F8/F9</f>
        <v>9.0909090909090912E-2</v>
      </c>
    </row>
    <row r="9" spans="1:7" x14ac:dyDescent="0.15">
      <c r="A9" s="3" t="s">
        <v>395</v>
      </c>
      <c r="B9" s="3"/>
      <c r="C9" s="3"/>
      <c r="D9" s="3">
        <f>SUM(D3:D8)</f>
        <v>600</v>
      </c>
      <c r="E9" s="3"/>
      <c r="F9" s="3">
        <f>SUM(F3:F8)</f>
        <v>5.5</v>
      </c>
      <c r="G9" s="3">
        <f>SUM(G3:G8)</f>
        <v>1.0000000000000002</v>
      </c>
    </row>
    <row r="12" spans="1:7" x14ac:dyDescent="0.15">
      <c r="A12" s="2" t="s">
        <v>180</v>
      </c>
      <c r="B12" s="2"/>
      <c r="C12" s="2"/>
      <c r="D12" s="2" t="s">
        <v>123</v>
      </c>
      <c r="E12" s="2" t="s">
        <v>2</v>
      </c>
      <c r="F12" s="2" t="s">
        <v>384</v>
      </c>
      <c r="G12" s="2" t="s">
        <v>385</v>
      </c>
    </row>
    <row r="13" spans="1:7" x14ac:dyDescent="0.15">
      <c r="A13" s="67" t="s">
        <v>386</v>
      </c>
      <c r="B13" s="3" t="s">
        <v>226</v>
      </c>
      <c r="C13" s="3">
        <v>1</v>
      </c>
      <c r="D13" s="3">
        <v>100</v>
      </c>
      <c r="E13" s="3" t="s">
        <v>387</v>
      </c>
      <c r="F13" s="3">
        <f>D13/100/2</f>
        <v>0.5</v>
      </c>
      <c r="G13" s="4">
        <f>F13/F19</f>
        <v>9.5238095238095233E-2</v>
      </c>
    </row>
    <row r="14" spans="1:7" x14ac:dyDescent="0.15">
      <c r="A14" s="67"/>
      <c r="B14" s="3" t="s">
        <v>227</v>
      </c>
      <c r="C14" s="3">
        <v>1</v>
      </c>
      <c r="D14" s="3">
        <v>100</v>
      </c>
      <c r="E14" s="3" t="s">
        <v>388</v>
      </c>
      <c r="F14" s="3">
        <f>D14/100*2</f>
        <v>2</v>
      </c>
      <c r="G14" s="4">
        <f>F14/F19</f>
        <v>0.38095238095238093</v>
      </c>
    </row>
    <row r="15" spans="1:7" x14ac:dyDescent="0.15">
      <c r="A15" s="67"/>
      <c r="B15" s="3" t="s">
        <v>389</v>
      </c>
      <c r="C15" s="3">
        <v>1</v>
      </c>
      <c r="D15" s="3">
        <f t="shared" ref="D15:D18" si="1">C15*100</f>
        <v>100</v>
      </c>
      <c r="E15" s="3" t="s">
        <v>389</v>
      </c>
      <c r="F15" s="3">
        <f>D15/100</f>
        <v>1</v>
      </c>
      <c r="G15" s="4">
        <f>F15/F19</f>
        <v>0.19047619047619047</v>
      </c>
    </row>
    <row r="16" spans="1:7" x14ac:dyDescent="0.15">
      <c r="A16" s="67"/>
      <c r="B16" s="3" t="s">
        <v>228</v>
      </c>
      <c r="C16" s="3">
        <v>1</v>
      </c>
      <c r="D16" s="3">
        <f t="shared" si="1"/>
        <v>100</v>
      </c>
      <c r="E16" s="3" t="s">
        <v>390</v>
      </c>
      <c r="F16" s="3">
        <f>D16/100</f>
        <v>1</v>
      </c>
      <c r="G16" s="4">
        <f>F16/F19</f>
        <v>0.19047619047619047</v>
      </c>
    </row>
    <row r="17" spans="1:18" x14ac:dyDescent="0.15">
      <c r="A17" s="67"/>
      <c r="B17" s="3" t="s">
        <v>391</v>
      </c>
      <c r="C17" s="3">
        <v>1</v>
      </c>
      <c r="D17" s="3">
        <f t="shared" si="1"/>
        <v>100</v>
      </c>
      <c r="E17" s="3" t="s">
        <v>392</v>
      </c>
      <c r="F17" s="3">
        <f>D17/100/2</f>
        <v>0.5</v>
      </c>
      <c r="G17" s="4">
        <f>F17/F19</f>
        <v>9.5238095238095233E-2</v>
      </c>
    </row>
    <row r="18" spans="1:18" x14ac:dyDescent="0.15">
      <c r="A18" s="67"/>
      <c r="B18" s="3" t="s">
        <v>393</v>
      </c>
      <c r="C18" s="3">
        <v>1</v>
      </c>
      <c r="D18" s="3">
        <f t="shared" si="1"/>
        <v>100</v>
      </c>
      <c r="E18" s="3" t="s">
        <v>394</v>
      </c>
      <c r="F18" s="3">
        <f>D18/100/4</f>
        <v>0.25</v>
      </c>
      <c r="G18" s="4">
        <f>F18/F19</f>
        <v>4.7619047619047616E-2</v>
      </c>
    </row>
    <row r="19" spans="1:18" x14ac:dyDescent="0.15">
      <c r="A19" s="3" t="s">
        <v>395</v>
      </c>
      <c r="B19" s="3"/>
      <c r="C19" s="3"/>
      <c r="D19" s="3">
        <f>SUM(D13:D18)</f>
        <v>600</v>
      </c>
      <c r="E19" s="3"/>
      <c r="F19" s="3">
        <f>SUM(F13:F18)</f>
        <v>5.25</v>
      </c>
      <c r="G19" s="3">
        <f>SUM(G13:G18)</f>
        <v>1</v>
      </c>
    </row>
    <row r="21" spans="1:18" x14ac:dyDescent="0.15">
      <c r="I21" s="1" t="s">
        <v>396</v>
      </c>
    </row>
    <row r="22" spans="1:18" x14ac:dyDescent="0.15">
      <c r="A22" s="2" t="s">
        <v>397</v>
      </c>
      <c r="B22" s="2" t="s">
        <v>2</v>
      </c>
      <c r="C22" s="2"/>
      <c r="D22" s="2" t="s">
        <v>398</v>
      </c>
      <c r="E22" s="2" t="s">
        <v>399</v>
      </c>
      <c r="F22" s="100"/>
      <c r="G22" s="100"/>
      <c r="I22" s="7" t="s">
        <v>388</v>
      </c>
      <c r="J22" s="75" t="s">
        <v>400</v>
      </c>
      <c r="K22" s="76"/>
      <c r="L22" s="76"/>
      <c r="M22" s="76"/>
      <c r="N22" s="77"/>
      <c r="O22" s="75" t="s">
        <v>336</v>
      </c>
      <c r="P22" s="76"/>
      <c r="Q22" s="76"/>
      <c r="R22" s="77"/>
    </row>
    <row r="23" spans="1:18" x14ac:dyDescent="0.15">
      <c r="A23" s="3" t="s">
        <v>179</v>
      </c>
      <c r="B23" s="3" t="s">
        <v>388</v>
      </c>
      <c r="C23" s="3"/>
      <c r="D23" s="3">
        <f>D4</f>
        <v>100</v>
      </c>
      <c r="E23" s="3">
        <v>100</v>
      </c>
      <c r="F23" s="67"/>
      <c r="G23" s="67"/>
      <c r="I23" s="7" t="s">
        <v>390</v>
      </c>
      <c r="J23" s="75" t="s">
        <v>401</v>
      </c>
      <c r="K23" s="76"/>
      <c r="L23" s="76"/>
      <c r="M23" s="76"/>
      <c r="N23" s="77"/>
      <c r="O23" s="75" t="s">
        <v>336</v>
      </c>
      <c r="P23" s="76"/>
      <c r="Q23" s="76"/>
      <c r="R23" s="77"/>
    </row>
    <row r="24" spans="1:18" x14ac:dyDescent="0.15">
      <c r="A24" s="3"/>
      <c r="B24" s="3" t="s">
        <v>402</v>
      </c>
      <c r="C24" s="3"/>
      <c r="D24" s="3">
        <f>D4</f>
        <v>100</v>
      </c>
      <c r="E24" s="3">
        <f>D5+D5*70%</f>
        <v>170</v>
      </c>
      <c r="F24" s="3"/>
      <c r="G24" s="3"/>
      <c r="I24" s="7" t="s">
        <v>392</v>
      </c>
      <c r="J24" s="75" t="s">
        <v>403</v>
      </c>
      <c r="K24" s="76"/>
      <c r="L24" s="76"/>
      <c r="M24" s="76"/>
      <c r="N24" s="77"/>
      <c r="O24" s="75" t="s">
        <v>336</v>
      </c>
      <c r="P24" s="76"/>
      <c r="Q24" s="76"/>
      <c r="R24" s="77"/>
    </row>
    <row r="25" spans="1:18" x14ac:dyDescent="0.15">
      <c r="A25" s="3"/>
      <c r="B25" s="3" t="s">
        <v>387</v>
      </c>
      <c r="C25" s="3"/>
      <c r="D25" s="3">
        <f>D4</f>
        <v>100</v>
      </c>
      <c r="E25" s="3">
        <f>D5+D5*30%</f>
        <v>130</v>
      </c>
      <c r="F25" s="3"/>
      <c r="G25" s="3"/>
      <c r="I25" s="7" t="s">
        <v>387</v>
      </c>
      <c r="J25" s="75" t="s">
        <v>404</v>
      </c>
      <c r="K25" s="76"/>
      <c r="L25" s="76"/>
      <c r="M25" s="76"/>
      <c r="N25" s="77"/>
      <c r="O25" s="97" t="s">
        <v>405</v>
      </c>
      <c r="P25" s="98"/>
      <c r="Q25" s="98"/>
      <c r="R25" s="99"/>
    </row>
    <row r="26" spans="1:18" x14ac:dyDescent="0.15">
      <c r="A26" s="3"/>
      <c r="B26" s="3" t="s">
        <v>392</v>
      </c>
      <c r="C26" s="3"/>
      <c r="D26" s="3">
        <f>D4</f>
        <v>100</v>
      </c>
      <c r="E26" s="3">
        <v>100</v>
      </c>
      <c r="F26" s="3"/>
      <c r="G26" s="3"/>
      <c r="I26" s="7" t="s">
        <v>402</v>
      </c>
      <c r="J26" s="75" t="s">
        <v>336</v>
      </c>
      <c r="K26" s="76"/>
      <c r="L26" s="76"/>
      <c r="M26" s="76"/>
      <c r="N26" s="77"/>
      <c r="O26" s="97" t="s">
        <v>406</v>
      </c>
      <c r="P26" s="98"/>
      <c r="Q26" s="98"/>
      <c r="R26" s="99"/>
    </row>
    <row r="27" spans="1:18" x14ac:dyDescent="0.15">
      <c r="A27" s="3"/>
      <c r="B27" s="3" t="s">
        <v>394</v>
      </c>
      <c r="C27" s="3"/>
      <c r="D27" s="3">
        <v>0</v>
      </c>
      <c r="E27" s="3">
        <v>0</v>
      </c>
      <c r="F27" s="3"/>
      <c r="G27" s="3"/>
      <c r="I27" s="7" t="s">
        <v>394</v>
      </c>
      <c r="J27" s="75" t="s">
        <v>336</v>
      </c>
      <c r="K27" s="76"/>
      <c r="L27" s="76"/>
      <c r="M27" s="76"/>
      <c r="N27" s="77"/>
      <c r="O27" s="97" t="s">
        <v>407</v>
      </c>
      <c r="P27" s="98"/>
      <c r="Q27" s="98"/>
      <c r="R27" s="99"/>
    </row>
    <row r="28" spans="1:18" x14ac:dyDescent="0.15">
      <c r="A28" s="71"/>
      <c r="B28" s="72"/>
      <c r="C28" s="72"/>
      <c r="D28" s="72"/>
      <c r="E28" s="72"/>
      <c r="F28" s="72"/>
      <c r="G28" s="73"/>
      <c r="I28" s="1" t="s">
        <v>408</v>
      </c>
    </row>
    <row r="29" spans="1:18" x14ac:dyDescent="0.15">
      <c r="A29" s="3" t="s">
        <v>180</v>
      </c>
      <c r="B29" s="3" t="s">
        <v>388</v>
      </c>
      <c r="C29" s="3"/>
      <c r="D29" s="3">
        <f>D14</f>
        <v>100</v>
      </c>
      <c r="E29" s="3">
        <v>100</v>
      </c>
      <c r="F29" s="3"/>
      <c r="G29" s="3"/>
      <c r="I29" s="6" t="s">
        <v>388</v>
      </c>
      <c r="J29" s="71" t="s">
        <v>400</v>
      </c>
      <c r="K29" s="72"/>
      <c r="L29" s="72"/>
      <c r="M29" s="72"/>
      <c r="N29" s="73"/>
      <c r="O29" s="71" t="s">
        <v>336</v>
      </c>
      <c r="P29" s="72"/>
      <c r="Q29" s="72"/>
      <c r="R29" s="73"/>
    </row>
    <row r="30" spans="1:18" x14ac:dyDescent="0.15">
      <c r="A30" s="3"/>
      <c r="B30" s="3" t="s">
        <v>402</v>
      </c>
      <c r="C30" s="3"/>
      <c r="D30" s="3">
        <f>D14</f>
        <v>100</v>
      </c>
      <c r="E30" s="3">
        <f>D15+D15*70%</f>
        <v>170</v>
      </c>
      <c r="F30" s="3"/>
      <c r="G30" s="3"/>
      <c r="I30" s="6" t="s">
        <v>390</v>
      </c>
      <c r="J30" s="71" t="s">
        <v>409</v>
      </c>
      <c r="K30" s="72"/>
      <c r="L30" s="72"/>
      <c r="M30" s="72"/>
      <c r="N30" s="73"/>
      <c r="O30" s="71" t="s">
        <v>336</v>
      </c>
      <c r="P30" s="72"/>
      <c r="Q30" s="72"/>
      <c r="R30" s="73"/>
    </row>
    <row r="31" spans="1:18" x14ac:dyDescent="0.15">
      <c r="A31" s="3"/>
      <c r="B31" s="3" t="s">
        <v>387</v>
      </c>
      <c r="C31" s="3"/>
      <c r="D31" s="3">
        <f>D14</f>
        <v>100</v>
      </c>
      <c r="E31" s="3">
        <f>D15+D15*30%</f>
        <v>130</v>
      </c>
      <c r="F31" s="3"/>
      <c r="G31" s="3"/>
      <c r="I31" s="6" t="s">
        <v>392</v>
      </c>
      <c r="J31" s="71" t="s">
        <v>410</v>
      </c>
      <c r="K31" s="72"/>
      <c r="L31" s="72"/>
      <c r="M31" s="72"/>
      <c r="N31" s="73"/>
      <c r="O31" s="71" t="s">
        <v>336</v>
      </c>
      <c r="P31" s="72"/>
      <c r="Q31" s="72"/>
      <c r="R31" s="73"/>
    </row>
    <row r="32" spans="1:18" x14ac:dyDescent="0.15">
      <c r="A32" s="3"/>
      <c r="B32" s="3" t="s">
        <v>392</v>
      </c>
      <c r="C32" s="3"/>
      <c r="D32" s="3">
        <f>D14</f>
        <v>100</v>
      </c>
      <c r="E32" s="3">
        <v>100</v>
      </c>
      <c r="F32" s="3"/>
      <c r="G32" s="3"/>
      <c r="I32" s="6" t="s">
        <v>387</v>
      </c>
      <c r="J32" s="71" t="s">
        <v>411</v>
      </c>
      <c r="K32" s="72"/>
      <c r="L32" s="72"/>
      <c r="M32" s="72"/>
      <c r="N32" s="73"/>
      <c r="O32" s="64" t="s">
        <v>405</v>
      </c>
      <c r="P32" s="65"/>
      <c r="Q32" s="65"/>
      <c r="R32" s="66"/>
    </row>
    <row r="33" spans="1:18" x14ac:dyDescent="0.15">
      <c r="A33" s="3"/>
      <c r="B33" s="3" t="s">
        <v>394</v>
      </c>
      <c r="C33" s="3"/>
      <c r="D33" s="3">
        <v>0</v>
      </c>
      <c r="E33" s="3">
        <v>0</v>
      </c>
      <c r="F33" s="3"/>
      <c r="G33" s="3"/>
      <c r="I33" s="6" t="s">
        <v>402</v>
      </c>
      <c r="J33" s="71" t="s">
        <v>336</v>
      </c>
      <c r="K33" s="72"/>
      <c r="L33" s="72"/>
      <c r="M33" s="72"/>
      <c r="N33" s="73"/>
      <c r="O33" s="64" t="s">
        <v>406</v>
      </c>
      <c r="P33" s="65"/>
      <c r="Q33" s="65"/>
      <c r="R33" s="66"/>
    </row>
    <row r="34" spans="1:18" x14ac:dyDescent="0.15">
      <c r="I34" s="6" t="s">
        <v>394</v>
      </c>
      <c r="J34" s="71" t="s">
        <v>336</v>
      </c>
      <c r="K34" s="72"/>
      <c r="L34" s="72"/>
      <c r="M34" s="72"/>
      <c r="N34" s="73"/>
      <c r="O34" s="64" t="s">
        <v>407</v>
      </c>
      <c r="P34" s="65"/>
      <c r="Q34" s="65"/>
      <c r="R34" s="66"/>
    </row>
    <row r="36" spans="1:18" x14ac:dyDescent="0.15">
      <c r="A36" s="2" t="s">
        <v>412</v>
      </c>
      <c r="B36" s="2" t="s">
        <v>413</v>
      </c>
      <c r="C36" s="2"/>
      <c r="D36" s="2" t="s">
        <v>414</v>
      </c>
      <c r="E36" s="2" t="s">
        <v>415</v>
      </c>
      <c r="F36" s="2" t="s">
        <v>416</v>
      </c>
      <c r="G36" s="2"/>
    </row>
    <row r="37" spans="1:18" x14ac:dyDescent="0.15">
      <c r="A37" s="3"/>
      <c r="B37" s="3" t="s">
        <v>388</v>
      </c>
      <c r="C37" s="3"/>
      <c r="D37" s="3" t="s">
        <v>388</v>
      </c>
      <c r="E37" s="3">
        <f>D23-E29</f>
        <v>0</v>
      </c>
      <c r="F37" s="3">
        <f>D13-E37</f>
        <v>100</v>
      </c>
      <c r="G37" s="3"/>
    </row>
    <row r="38" spans="1:18" x14ac:dyDescent="0.15">
      <c r="A38" s="3"/>
      <c r="B38" s="3" t="s">
        <v>388</v>
      </c>
      <c r="C38" s="3"/>
      <c r="D38" s="3" t="s">
        <v>389</v>
      </c>
      <c r="E38" s="3">
        <f>D23-E30</f>
        <v>-70</v>
      </c>
      <c r="F38" s="3">
        <f>D13-E38</f>
        <v>170</v>
      </c>
      <c r="G38" s="3"/>
    </row>
    <row r="39" spans="1:18" x14ac:dyDescent="0.15">
      <c r="A39" s="3"/>
      <c r="B39" s="3" t="s">
        <v>388</v>
      </c>
      <c r="C39" s="3"/>
      <c r="D39" s="3" t="s">
        <v>387</v>
      </c>
      <c r="E39" s="3">
        <f>D23-E31</f>
        <v>-30</v>
      </c>
      <c r="F39" s="3">
        <f>D13-E39</f>
        <v>130</v>
      </c>
      <c r="G39" s="3"/>
    </row>
    <row r="40" spans="1:18" x14ac:dyDescent="0.15">
      <c r="A40" s="3"/>
      <c r="B40" s="3" t="s">
        <v>388</v>
      </c>
      <c r="C40" s="3"/>
      <c r="D40" s="3" t="s">
        <v>392</v>
      </c>
      <c r="E40" s="3">
        <f>D23-E32</f>
        <v>0</v>
      </c>
      <c r="F40" s="3">
        <f>D13-E40</f>
        <v>100</v>
      </c>
      <c r="G40" s="3"/>
    </row>
    <row r="41" spans="1:18" x14ac:dyDescent="0.15">
      <c r="A41" s="3"/>
      <c r="B41" s="3" t="s">
        <v>388</v>
      </c>
      <c r="C41" s="3"/>
      <c r="D41" s="3" t="s">
        <v>394</v>
      </c>
      <c r="E41" s="3">
        <v>0</v>
      </c>
      <c r="F41" s="3"/>
      <c r="G41" s="3"/>
    </row>
    <row r="42" spans="1:18" x14ac:dyDescent="0.15">
      <c r="A42" s="3"/>
      <c r="B42" s="3" t="s">
        <v>388</v>
      </c>
      <c r="C42" s="3"/>
      <c r="D42" s="3" t="s">
        <v>390</v>
      </c>
      <c r="E42" s="3"/>
      <c r="F42" s="3"/>
      <c r="G42" s="3"/>
    </row>
    <row r="43" spans="1:18" x14ac:dyDescent="0.15">
      <c r="A43" s="94"/>
      <c r="B43" s="95"/>
      <c r="C43" s="95"/>
      <c r="D43" s="95"/>
      <c r="E43" s="95"/>
      <c r="F43" s="95"/>
      <c r="G43" s="96"/>
    </row>
    <row r="44" spans="1:18" x14ac:dyDescent="0.15">
      <c r="A44" s="3"/>
      <c r="B44" s="3" t="s">
        <v>392</v>
      </c>
      <c r="C44" s="3"/>
      <c r="D44" s="3" t="s">
        <v>388</v>
      </c>
      <c r="E44" s="3">
        <f>(D26-E29)*2</f>
        <v>0</v>
      </c>
      <c r="F44" s="3">
        <f>D13-E44</f>
        <v>100</v>
      </c>
      <c r="G44" s="3"/>
    </row>
    <row r="45" spans="1:18" x14ac:dyDescent="0.15">
      <c r="A45" s="3"/>
      <c r="B45" s="3" t="s">
        <v>392</v>
      </c>
      <c r="C45" s="3"/>
      <c r="D45" s="3" t="s">
        <v>389</v>
      </c>
      <c r="E45" s="3">
        <f>(D23-E30)*2</f>
        <v>-140</v>
      </c>
      <c r="F45" s="3">
        <f>D13-E45</f>
        <v>240</v>
      </c>
      <c r="G45" s="3"/>
    </row>
    <row r="46" spans="1:18" x14ac:dyDescent="0.15">
      <c r="A46" s="3"/>
      <c r="B46" s="3" t="s">
        <v>392</v>
      </c>
      <c r="C46" s="3"/>
      <c r="D46" s="3" t="s">
        <v>387</v>
      </c>
      <c r="E46" s="3">
        <f>(D23-E31)*2</f>
        <v>-60</v>
      </c>
      <c r="F46" s="3">
        <f>D13-E46</f>
        <v>160</v>
      </c>
      <c r="G46" s="3"/>
    </row>
    <row r="47" spans="1:18" x14ac:dyDescent="0.15">
      <c r="A47" s="3"/>
      <c r="B47" s="3" t="s">
        <v>392</v>
      </c>
      <c r="C47" s="3"/>
      <c r="D47" s="3" t="s">
        <v>392</v>
      </c>
      <c r="E47" s="3">
        <f>(D26-E32)*2</f>
        <v>0</v>
      </c>
      <c r="F47" s="3">
        <f>D13-E47</f>
        <v>100</v>
      </c>
      <c r="G47" s="3"/>
    </row>
    <row r="48" spans="1:18" x14ac:dyDescent="0.15">
      <c r="A48" s="3"/>
      <c r="B48" s="3" t="s">
        <v>392</v>
      </c>
      <c r="C48" s="3"/>
      <c r="D48" s="3" t="s">
        <v>394</v>
      </c>
      <c r="E48" s="3">
        <v>0</v>
      </c>
      <c r="F48" s="3"/>
      <c r="G48" s="3"/>
    </row>
    <row r="49" spans="1:7" x14ac:dyDescent="0.15">
      <c r="A49" s="3"/>
      <c r="B49" s="3" t="s">
        <v>392</v>
      </c>
      <c r="C49" s="3"/>
      <c r="D49" s="3" t="s">
        <v>390</v>
      </c>
      <c r="E49" s="3"/>
      <c r="F49" s="3"/>
      <c r="G49" s="3"/>
    </row>
    <row r="50" spans="1:7" x14ac:dyDescent="0.15">
      <c r="A50" s="71"/>
      <c r="B50" s="72"/>
      <c r="C50" s="72"/>
      <c r="D50" s="72"/>
      <c r="E50" s="72"/>
      <c r="F50" s="72"/>
      <c r="G50" s="73"/>
    </row>
    <row r="51" spans="1:7" x14ac:dyDescent="0.15">
      <c r="A51" s="3"/>
      <c r="B51" s="3" t="s">
        <v>387</v>
      </c>
      <c r="C51" s="3"/>
      <c r="D51" s="3" t="s">
        <v>388</v>
      </c>
      <c r="E51" s="3">
        <f>(D23-E29)*130%</f>
        <v>0</v>
      </c>
      <c r="F51" s="3"/>
      <c r="G51" s="3"/>
    </row>
    <row r="52" spans="1:7" x14ac:dyDescent="0.15">
      <c r="A52" s="3"/>
      <c r="B52" s="3" t="s">
        <v>387</v>
      </c>
      <c r="C52" s="3"/>
      <c r="D52" s="3" t="s">
        <v>389</v>
      </c>
      <c r="E52" s="3">
        <f>(D23-E30)*130%</f>
        <v>-91</v>
      </c>
      <c r="F52" s="3"/>
      <c r="G52" s="3"/>
    </row>
    <row r="53" spans="1:7" x14ac:dyDescent="0.15">
      <c r="A53" s="3"/>
      <c r="B53" s="3" t="s">
        <v>387</v>
      </c>
      <c r="C53" s="3"/>
      <c r="D53" s="3" t="s">
        <v>387</v>
      </c>
      <c r="E53" s="3">
        <f>(D25-E31)*130%</f>
        <v>-39</v>
      </c>
      <c r="F53" s="3"/>
      <c r="G53" s="3"/>
    </row>
    <row r="54" spans="1:7" x14ac:dyDescent="0.15">
      <c r="A54" s="3"/>
      <c r="B54" s="3" t="s">
        <v>387</v>
      </c>
      <c r="C54" s="3"/>
      <c r="D54" s="3" t="s">
        <v>392</v>
      </c>
      <c r="E54" s="3">
        <f>(D25-E32)*130%</f>
        <v>0</v>
      </c>
      <c r="F54" s="3"/>
      <c r="G54" s="3"/>
    </row>
    <row r="55" spans="1:7" x14ac:dyDescent="0.15">
      <c r="A55" s="3"/>
      <c r="B55" s="3" t="s">
        <v>387</v>
      </c>
      <c r="C55" s="3"/>
      <c r="D55" s="3" t="s">
        <v>394</v>
      </c>
      <c r="E55" s="3" t="s">
        <v>336</v>
      </c>
      <c r="F55" s="3"/>
      <c r="G55" s="3"/>
    </row>
    <row r="56" spans="1:7" x14ac:dyDescent="0.15">
      <c r="A56" s="3"/>
      <c r="B56" s="3" t="s">
        <v>387</v>
      </c>
      <c r="C56" s="3"/>
      <c r="D56" s="3" t="s">
        <v>390</v>
      </c>
      <c r="E56" s="3"/>
      <c r="F56" s="3"/>
      <c r="G56" s="3"/>
    </row>
  </sheetData>
  <mergeCells count="31">
    <mergeCell ref="F22:G22"/>
    <mergeCell ref="J22:N22"/>
    <mergeCell ref="O22:R22"/>
    <mergeCell ref="F23:G23"/>
    <mergeCell ref="J23:N23"/>
    <mergeCell ref="O23:R23"/>
    <mergeCell ref="A28:G28"/>
    <mergeCell ref="J29:N29"/>
    <mergeCell ref="O29:R29"/>
    <mergeCell ref="J24:N24"/>
    <mergeCell ref="O24:R24"/>
    <mergeCell ref="J25:N25"/>
    <mergeCell ref="O25:R25"/>
    <mergeCell ref="J26:N26"/>
    <mergeCell ref="O26:R26"/>
    <mergeCell ref="A50:G50"/>
    <mergeCell ref="A3:A8"/>
    <mergeCell ref="A13:A18"/>
    <mergeCell ref="J33:N33"/>
    <mergeCell ref="O33:R33"/>
    <mergeCell ref="J34:N34"/>
    <mergeCell ref="O34:R34"/>
    <mergeCell ref="A43:G43"/>
    <mergeCell ref="J30:N30"/>
    <mergeCell ref="O30:R30"/>
    <mergeCell ref="J31:N31"/>
    <mergeCell ref="O31:R31"/>
    <mergeCell ref="J32:N32"/>
    <mergeCell ref="O32:R32"/>
    <mergeCell ref="J27:N27"/>
    <mergeCell ref="O27:R27"/>
  </mergeCells>
  <phoneticPr fontId="18" type="noConversion"/>
  <conditionalFormatting sqref="F37:F42 F44:F48">
    <cfRule type="cellIs" dxfId="3" priority="1" operator="greaterThan">
      <formula>$D$13</formula>
    </cfRule>
  </conditionalFormatting>
  <pageMargins left="0.75" right="0.75" top="1" bottom="1" header="0.51180555555555596" footer="0.51180555555555596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策划案信息</vt:lpstr>
      <vt:lpstr>核心玩法</vt:lpstr>
      <vt:lpstr>选美模块（新）</vt:lpstr>
      <vt:lpstr>建筑模块</vt:lpstr>
      <vt:lpstr>训练模块&amp;升级</vt:lpstr>
      <vt:lpstr>宠物栏与更换宠物</vt:lpstr>
      <vt:lpstr>技能模块</vt:lpstr>
      <vt:lpstr>相关表格内容参考</vt:lpstr>
      <vt:lpstr>战斗数值1</vt:lpstr>
      <vt:lpstr>战斗数值2</vt:lpstr>
      <vt:lpstr>美术相关需求整理页</vt:lpstr>
      <vt:lpstr>地图模块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Windows 用户</cp:lastModifiedBy>
  <dcterms:created xsi:type="dcterms:W3CDTF">2018-06-20T13:08:00Z</dcterms:created>
  <dcterms:modified xsi:type="dcterms:W3CDTF">2018-07-25T10:07:31Z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2052-10.1.0.7245</vt:lpwstr>
  </property>
</Properties>
</file>